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 activeTab="3"/>
  </bookViews>
  <sheets>
    <sheet name="ZAMCELCO" sheetId="2" r:id="rId1"/>
    <sheet name="ZAMSURECO 1" sheetId="3" r:id="rId2"/>
    <sheet name="ZAMSURECO 2" sheetId="4" r:id="rId3"/>
    <sheet name="ZANECO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0">ZAMCELCO!$1:$12</definedName>
    <definedName name="_xlnm.Print_Titles" localSheetId="1">'ZAMSURECO 1'!$1:$12</definedName>
    <definedName name="_xlnm.Print_Titles" localSheetId="2">'ZAMSURECO 2'!$1:$12</definedName>
    <definedName name="_xlnm.Print_Titles" localSheetId="3">ZANECO!$1:$12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B9" i="5" s="1"/>
  <c r="B16" i="5"/>
  <c r="D16" i="5"/>
  <c r="E16" i="5"/>
  <c r="B17" i="5"/>
  <c r="D17" i="5" s="1"/>
  <c r="E17" i="5" s="1"/>
  <c r="B18" i="5"/>
  <c r="D18" i="5"/>
  <c r="E18" i="5"/>
  <c r="B19" i="5"/>
  <c r="D19" i="5"/>
  <c r="E19" i="5"/>
  <c r="B20" i="5"/>
  <c r="D20" i="5"/>
  <c r="E20" i="5" s="1"/>
  <c r="B21" i="5"/>
  <c r="D21" i="5" s="1"/>
  <c r="E21" i="5" s="1"/>
  <c r="B22" i="5"/>
  <c r="D22" i="5"/>
  <c r="E22" i="5"/>
  <c r="B23" i="5"/>
  <c r="D23" i="5"/>
  <c r="E23" i="5"/>
  <c r="B24" i="5"/>
  <c r="D24" i="5"/>
  <c r="E24" i="5"/>
  <c r="B25" i="5"/>
  <c r="D25" i="5" s="1"/>
  <c r="E25" i="5" s="1"/>
  <c r="B26" i="5"/>
  <c r="D26" i="5"/>
  <c r="E26" i="5"/>
  <c r="B27" i="5"/>
  <c r="D27" i="5"/>
  <c r="E27" i="5"/>
  <c r="B28" i="5"/>
  <c r="D28" i="5"/>
  <c r="E28" i="5"/>
  <c r="B29" i="5"/>
  <c r="D29" i="5" s="1"/>
  <c r="E29" i="5" s="1"/>
  <c r="B30" i="5"/>
  <c r="D30" i="5"/>
  <c r="E30" i="5" s="1"/>
  <c r="B31" i="5"/>
  <c r="D31" i="5"/>
  <c r="E31" i="5"/>
  <c r="B32" i="5"/>
  <c r="D32" i="5"/>
  <c r="E32" i="5"/>
  <c r="B33" i="5"/>
  <c r="D33" i="5" s="1"/>
  <c r="E33" i="5" s="1"/>
  <c r="B34" i="5"/>
  <c r="D34" i="5"/>
  <c r="E34" i="5" s="1"/>
  <c r="B35" i="5"/>
  <c r="D35" i="5"/>
  <c r="E35" i="5" s="1"/>
  <c r="B36" i="5"/>
  <c r="D36" i="5"/>
  <c r="E36" i="5"/>
  <c r="B37" i="5"/>
  <c r="D37" i="5" s="1"/>
  <c r="E37" i="5" s="1"/>
  <c r="B38" i="5"/>
  <c r="D38" i="5"/>
  <c r="E38" i="5"/>
  <c r="B39" i="5"/>
  <c r="D39" i="5"/>
  <c r="E39" i="5"/>
  <c r="B40" i="5"/>
  <c r="D40" i="5" s="1"/>
  <c r="E40" i="5" s="1"/>
  <c r="B41" i="5"/>
  <c r="D41" i="5" s="1"/>
  <c r="E41" i="5" s="1"/>
  <c r="B42" i="5"/>
  <c r="D42" i="5"/>
  <c r="E42" i="5"/>
  <c r="B45" i="5"/>
  <c r="D45" i="5"/>
  <c r="E45" i="5"/>
  <c r="B46" i="5"/>
  <c r="D46" i="5"/>
  <c r="E46" i="5"/>
  <c r="B47" i="5"/>
  <c r="D47" i="5" s="1"/>
  <c r="E47" i="5" s="1"/>
  <c r="B48" i="5"/>
  <c r="D48" i="5"/>
  <c r="E48" i="5"/>
  <c r="B49" i="5"/>
  <c r="D49" i="5"/>
  <c r="E49" i="5"/>
  <c r="B50" i="5"/>
  <c r="D50" i="5"/>
  <c r="E50" i="5"/>
  <c r="B51" i="5"/>
  <c r="D51" i="5" s="1"/>
  <c r="E51" i="5" s="1"/>
  <c r="B52" i="5"/>
  <c r="D52" i="5" s="1"/>
  <c r="E52" i="5" s="1"/>
  <c r="B53" i="5"/>
  <c r="D53" i="5"/>
  <c r="E53" i="5"/>
  <c r="B54" i="5"/>
  <c r="D54" i="5"/>
  <c r="E54" i="5"/>
  <c r="B55" i="5"/>
  <c r="D55" i="5" s="1"/>
  <c r="E55" i="5" s="1"/>
  <c r="B56" i="5"/>
  <c r="D56" i="5"/>
  <c r="E56" i="5"/>
  <c r="B57" i="5"/>
  <c r="D57" i="5"/>
  <c r="E57" i="5"/>
  <c r="B58" i="5"/>
  <c r="D58" i="5"/>
  <c r="E58" i="5"/>
  <c r="B59" i="5"/>
  <c r="D59" i="5" s="1"/>
  <c r="E59" i="5" s="1"/>
  <c r="B60" i="5"/>
  <c r="D60" i="5"/>
  <c r="E60" i="5"/>
  <c r="B61" i="5"/>
  <c r="D61" i="5"/>
  <c r="E61" i="5" s="1"/>
  <c r="B63" i="5"/>
  <c r="D63" i="5"/>
  <c r="E63" i="5"/>
  <c r="B64" i="5"/>
  <c r="D64" i="5" s="1"/>
  <c r="E64" i="5" s="1"/>
  <c r="B65" i="5"/>
  <c r="D65" i="5"/>
  <c r="E65" i="5"/>
  <c r="B66" i="5"/>
  <c r="D66" i="5"/>
  <c r="E66" i="5"/>
  <c r="B67" i="5"/>
  <c r="D67" i="5" s="1"/>
  <c r="E67" i="5" s="1"/>
  <c r="B70" i="5"/>
  <c r="D70" i="5"/>
  <c r="E70" i="5"/>
  <c r="B71" i="5"/>
  <c r="D71" i="5"/>
  <c r="E71" i="5"/>
  <c r="B72" i="5"/>
  <c r="D72" i="5"/>
  <c r="E72" i="5"/>
  <c r="B73" i="5"/>
  <c r="D73" i="5" s="1"/>
  <c r="E73" i="5" s="1"/>
  <c r="B74" i="5"/>
  <c r="D74" i="5"/>
  <c r="E74" i="5" s="1"/>
  <c r="B75" i="5"/>
  <c r="D75" i="5"/>
  <c r="E75" i="5"/>
  <c r="B76" i="5"/>
  <c r="D76" i="5"/>
  <c r="E76" i="5"/>
  <c r="B77" i="5"/>
  <c r="B78" i="5"/>
  <c r="D78" i="5"/>
  <c r="E78" i="5" s="1"/>
  <c r="B79" i="5"/>
  <c r="D79" i="5"/>
  <c r="E79" i="5"/>
  <c r="B80" i="5"/>
  <c r="D80" i="5"/>
  <c r="E80" i="5"/>
  <c r="B81" i="5"/>
  <c r="D81" i="5" s="1"/>
  <c r="E81" i="5" s="1"/>
  <c r="B84" i="5"/>
  <c r="D84" i="5"/>
  <c r="E84" i="5"/>
  <c r="B85" i="5"/>
  <c r="D85" i="5" s="1"/>
  <c r="E85" i="5" s="1"/>
  <c r="B86" i="5"/>
  <c r="B91" i="5"/>
  <c r="D91" i="5"/>
  <c r="E91" i="5"/>
  <c r="B92" i="5"/>
  <c r="B93" i="5"/>
  <c r="D93" i="5"/>
  <c r="E93" i="5"/>
  <c r="B94" i="5"/>
  <c r="D94" i="5"/>
  <c r="E94" i="5" s="1"/>
  <c r="B95" i="5"/>
  <c r="D95" i="5"/>
  <c r="E95" i="5"/>
  <c r="B96" i="5"/>
  <c r="D96" i="5" s="1"/>
  <c r="E96" i="5" s="1"/>
  <c r="B97" i="5"/>
  <c r="D97" i="5"/>
  <c r="E97" i="5"/>
  <c r="B100" i="5"/>
  <c r="B68" i="5" l="1"/>
  <c r="D68" i="5"/>
  <c r="E68" i="5" s="1"/>
  <c r="D86" i="5"/>
  <c r="E86" i="5" s="1"/>
  <c r="B87" i="5"/>
  <c r="D87" i="5" s="1"/>
  <c r="E87" i="5" s="1"/>
  <c r="D92" i="5"/>
  <c r="E92" i="5" s="1"/>
  <c r="B98" i="5"/>
  <c r="D98" i="5" s="1"/>
  <c r="E98" i="5" s="1"/>
  <c r="D77" i="5"/>
  <c r="E77" i="5" s="1"/>
  <c r="B82" i="5"/>
  <c r="D82" i="5" s="1"/>
  <c r="E82" i="5" s="1"/>
  <c r="B100" i="4"/>
  <c r="B97" i="4"/>
  <c r="D97" i="4" s="1"/>
  <c r="E97" i="4" s="1"/>
  <c r="B96" i="4"/>
  <c r="B95" i="4"/>
  <c r="D94" i="4"/>
  <c r="E94" i="4" s="1"/>
  <c r="B94" i="4"/>
  <c r="B93" i="4"/>
  <c r="D93" i="4" s="1"/>
  <c r="E93" i="4" s="1"/>
  <c r="B92" i="4"/>
  <c r="D92" i="4" s="1"/>
  <c r="E92" i="4" s="1"/>
  <c r="B91" i="4"/>
  <c r="B86" i="4"/>
  <c r="D86" i="4" s="1"/>
  <c r="E86" i="4" s="1"/>
  <c r="B85" i="4"/>
  <c r="B84" i="4"/>
  <c r="B87" i="4" s="1"/>
  <c r="B81" i="4"/>
  <c r="D81" i="4" s="1"/>
  <c r="E81" i="4" s="1"/>
  <c r="D80" i="4"/>
  <c r="E80" i="4" s="1"/>
  <c r="B80" i="4"/>
  <c r="B79" i="4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D74" i="4"/>
  <c r="E74" i="4" s="1"/>
  <c r="B74" i="4"/>
  <c r="B73" i="4"/>
  <c r="D73" i="4" s="1"/>
  <c r="E73" i="4" s="1"/>
  <c r="B72" i="4"/>
  <c r="B71" i="4"/>
  <c r="B70" i="4"/>
  <c r="B67" i="4"/>
  <c r="D67" i="4" s="1"/>
  <c r="E67" i="4" s="1"/>
  <c r="B66" i="4"/>
  <c r="D66" i="4" s="1"/>
  <c r="E66" i="4" s="1"/>
  <c r="B65" i="4"/>
  <c r="D64" i="4"/>
  <c r="E64" i="4" s="1"/>
  <c r="B64" i="4"/>
  <c r="B63" i="4"/>
  <c r="B61" i="4"/>
  <c r="D61" i="4" s="1"/>
  <c r="E61" i="4" s="1"/>
  <c r="B60" i="4"/>
  <c r="B59" i="4"/>
  <c r="D59" i="4" s="1"/>
  <c r="E59" i="4" s="1"/>
  <c r="B58" i="4"/>
  <c r="D58" i="4" s="1"/>
  <c r="E58" i="4" s="1"/>
  <c r="B57" i="4"/>
  <c r="D57" i="4" s="1"/>
  <c r="E57" i="4" s="1"/>
  <c r="B56" i="4"/>
  <c r="D56" i="4" s="1"/>
  <c r="E56" i="4" s="1"/>
  <c r="B55" i="4"/>
  <c r="D55" i="4" s="1"/>
  <c r="E55" i="4" s="1"/>
  <c r="B54" i="4"/>
  <c r="B53" i="4"/>
  <c r="D52" i="4"/>
  <c r="E52" i="4" s="1"/>
  <c r="B52" i="4"/>
  <c r="B51" i="4"/>
  <c r="D51" i="4" s="1"/>
  <c r="E51" i="4" s="1"/>
  <c r="B50" i="4"/>
  <c r="D50" i="4" s="1"/>
  <c r="E50" i="4" s="1"/>
  <c r="B49" i="4"/>
  <c r="B48" i="4"/>
  <c r="D48" i="4" s="1"/>
  <c r="E48" i="4" s="1"/>
  <c r="B47" i="4"/>
  <c r="B46" i="4"/>
  <c r="B45" i="4"/>
  <c r="B42" i="4"/>
  <c r="B41" i="4"/>
  <c r="D41" i="4" s="1"/>
  <c r="E41" i="4" s="1"/>
  <c r="D40" i="4"/>
  <c r="E40" i="4" s="1"/>
  <c r="B40" i="4"/>
  <c r="B39" i="4"/>
  <c r="B38" i="4"/>
  <c r="D38" i="4" s="1"/>
  <c r="E38" i="4" s="1"/>
  <c r="B37" i="4"/>
  <c r="D37" i="4" s="1"/>
  <c r="E37" i="4" s="1"/>
  <c r="B36" i="4"/>
  <c r="D36" i="4" s="1"/>
  <c r="E36" i="4" s="1"/>
  <c r="B35" i="4"/>
  <c r="D35" i="4" s="1"/>
  <c r="E35" i="4" s="1"/>
  <c r="B34" i="4"/>
  <c r="B33" i="4"/>
  <c r="B32" i="4"/>
  <c r="B31" i="4"/>
  <c r="B30" i="4"/>
  <c r="D30" i="4" s="1"/>
  <c r="E30" i="4" s="1"/>
  <c r="B29" i="4"/>
  <c r="B28" i="4"/>
  <c r="B27" i="4"/>
  <c r="D27" i="4" s="1"/>
  <c r="E27" i="4" s="1"/>
  <c r="B26" i="4"/>
  <c r="D26" i="4" s="1"/>
  <c r="E26" i="4" s="1"/>
  <c r="D25" i="4"/>
  <c r="E25" i="4" s="1"/>
  <c r="B25" i="4"/>
  <c r="B24" i="4"/>
  <c r="D24" i="4" s="1"/>
  <c r="E24" i="4" s="1"/>
  <c r="B23" i="4"/>
  <c r="D23" i="4" s="1"/>
  <c r="E23" i="4" s="1"/>
  <c r="B22" i="4"/>
  <c r="B21" i="4"/>
  <c r="B20" i="4"/>
  <c r="D20" i="4" s="1"/>
  <c r="E20" i="4" s="1"/>
  <c r="B19" i="4"/>
  <c r="B18" i="4"/>
  <c r="D18" i="4" s="1"/>
  <c r="E18" i="4" s="1"/>
  <c r="B17" i="4"/>
  <c r="B16" i="4"/>
  <c r="B13" i="4"/>
  <c r="B9" i="4"/>
  <c r="B88" i="5" l="1"/>
  <c r="B68" i="4"/>
  <c r="B82" i="4"/>
  <c r="B88" i="4" s="1"/>
  <c r="B99" i="4" s="1"/>
  <c r="B101" i="4" s="1"/>
  <c r="B98" i="4"/>
  <c r="D31" i="4"/>
  <c r="E31" i="4" s="1"/>
  <c r="D98" i="4"/>
  <c r="E98" i="4" s="1"/>
  <c r="D71" i="4"/>
  <c r="E71" i="4" s="1"/>
  <c r="D17" i="4"/>
  <c r="E17" i="4" s="1"/>
  <c r="D33" i="4"/>
  <c r="E33" i="4" s="1"/>
  <c r="D34" i="4"/>
  <c r="E34" i="4" s="1"/>
  <c r="D63" i="4"/>
  <c r="E63" i="4" s="1"/>
  <c r="D45" i="4"/>
  <c r="E45" i="4" s="1"/>
  <c r="D96" i="4"/>
  <c r="E96" i="4" s="1"/>
  <c r="D22" i="4"/>
  <c r="E22" i="4" s="1"/>
  <c r="D54" i="4"/>
  <c r="E54" i="4" s="1"/>
  <c r="D39" i="4"/>
  <c r="E39" i="4" s="1"/>
  <c r="D47" i="4"/>
  <c r="E47" i="4" s="1"/>
  <c r="D60" i="4"/>
  <c r="E60" i="4" s="1"/>
  <c r="D79" i="4"/>
  <c r="E79" i="4" s="1"/>
  <c r="D28" i="4"/>
  <c r="E28" i="4" s="1"/>
  <c r="D49" i="4"/>
  <c r="E49" i="4" s="1"/>
  <c r="D91" i="4"/>
  <c r="E91" i="4" s="1"/>
  <c r="D53" i="4"/>
  <c r="E53" i="4" s="1"/>
  <c r="D65" i="4"/>
  <c r="E65" i="4" s="1"/>
  <c r="D85" i="4"/>
  <c r="E85" i="4" s="1"/>
  <c r="D95" i="4"/>
  <c r="E95" i="4" s="1"/>
  <c r="B100" i="3"/>
  <c r="D97" i="3"/>
  <c r="E97" i="3" s="1"/>
  <c r="B97" i="3"/>
  <c r="B96" i="3"/>
  <c r="D96" i="3" s="1"/>
  <c r="E96" i="3" s="1"/>
  <c r="B95" i="3"/>
  <c r="D95" i="3" s="1"/>
  <c r="E95" i="3" s="1"/>
  <c r="B94" i="3"/>
  <c r="D94" i="3" s="1"/>
  <c r="E94" i="3" s="1"/>
  <c r="B93" i="3"/>
  <c r="D93" i="3" s="1"/>
  <c r="E93" i="3" s="1"/>
  <c r="B92" i="3"/>
  <c r="B98" i="3" s="1"/>
  <c r="B91" i="3"/>
  <c r="B86" i="3"/>
  <c r="D86" i="3" s="1"/>
  <c r="E86" i="3" s="1"/>
  <c r="B85" i="3"/>
  <c r="B84" i="3"/>
  <c r="B81" i="3"/>
  <c r="D81" i="3" s="1"/>
  <c r="E81" i="3" s="1"/>
  <c r="B80" i="3"/>
  <c r="D80" i="3" s="1"/>
  <c r="E80" i="3" s="1"/>
  <c r="B79" i="3"/>
  <c r="D79" i="3" s="1"/>
  <c r="E79" i="3" s="1"/>
  <c r="B78" i="3"/>
  <c r="D77" i="3"/>
  <c r="E77" i="3" s="1"/>
  <c r="B77" i="3"/>
  <c r="B76" i="3"/>
  <c r="D76" i="3" s="1"/>
  <c r="E76" i="3" s="1"/>
  <c r="B75" i="3"/>
  <c r="D75" i="3" s="1"/>
  <c r="E75" i="3" s="1"/>
  <c r="B74" i="3"/>
  <c r="D74" i="3" s="1"/>
  <c r="E74" i="3" s="1"/>
  <c r="B73" i="3"/>
  <c r="D73" i="3" s="1"/>
  <c r="E73" i="3" s="1"/>
  <c r="B72" i="3"/>
  <c r="B71" i="3"/>
  <c r="B70" i="3"/>
  <c r="B67" i="3"/>
  <c r="D67" i="3" s="1"/>
  <c r="E67" i="3" s="1"/>
  <c r="B66" i="3"/>
  <c r="D66" i="3" s="1"/>
  <c r="E66" i="3" s="1"/>
  <c r="B65" i="3"/>
  <c r="B64" i="3"/>
  <c r="D64" i="3" s="1"/>
  <c r="E64" i="3" s="1"/>
  <c r="B63" i="3"/>
  <c r="B68" i="3" s="1"/>
  <c r="B61" i="3"/>
  <c r="D61" i="3" s="1"/>
  <c r="E61" i="3" s="1"/>
  <c r="B60" i="3"/>
  <c r="D60" i="3" s="1"/>
  <c r="E60" i="3" s="1"/>
  <c r="D59" i="3"/>
  <c r="E59" i="3" s="1"/>
  <c r="B59" i="3"/>
  <c r="B58" i="3"/>
  <c r="D58" i="3" s="1"/>
  <c r="E58" i="3" s="1"/>
  <c r="B57" i="3"/>
  <c r="D57" i="3" s="1"/>
  <c r="E57" i="3" s="1"/>
  <c r="B56" i="3"/>
  <c r="B55" i="3"/>
  <c r="D55" i="3" s="1"/>
  <c r="E55" i="3" s="1"/>
  <c r="B54" i="3"/>
  <c r="D54" i="3" s="1"/>
  <c r="E54" i="3" s="1"/>
  <c r="B53" i="3"/>
  <c r="D53" i="3" s="1"/>
  <c r="E53" i="3" s="1"/>
  <c r="B52" i="3"/>
  <c r="D52" i="3" s="1"/>
  <c r="E52" i="3" s="1"/>
  <c r="B51" i="3"/>
  <c r="D51" i="3" s="1"/>
  <c r="E51" i="3" s="1"/>
  <c r="B50" i="3"/>
  <c r="B49" i="3"/>
  <c r="D49" i="3" s="1"/>
  <c r="E49" i="3" s="1"/>
  <c r="B48" i="3"/>
  <c r="D48" i="3" s="1"/>
  <c r="E48" i="3" s="1"/>
  <c r="B47" i="3"/>
  <c r="D47" i="3" s="1"/>
  <c r="E47" i="3" s="1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B38" i="3"/>
  <c r="B37" i="3"/>
  <c r="D37" i="3" s="1"/>
  <c r="E37" i="3" s="1"/>
  <c r="B36" i="3"/>
  <c r="D36" i="3" s="1"/>
  <c r="E36" i="3" s="1"/>
  <c r="B35" i="3"/>
  <c r="D35" i="3" s="1"/>
  <c r="E35" i="3" s="1"/>
  <c r="B34" i="3"/>
  <c r="B33" i="3"/>
  <c r="B32" i="3"/>
  <c r="B31" i="3"/>
  <c r="D31" i="3" s="1"/>
  <c r="E31" i="3" s="1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D23" i="3"/>
  <c r="E23" i="3" s="1"/>
  <c r="B23" i="3"/>
  <c r="B22" i="3"/>
  <c r="D22" i="3" s="1"/>
  <c r="E22" i="3" s="1"/>
  <c r="B21" i="3"/>
  <c r="D21" i="3" s="1"/>
  <c r="E21" i="3" s="1"/>
  <c r="B20" i="3"/>
  <c r="B19" i="3"/>
  <c r="B18" i="3"/>
  <c r="D18" i="3" s="1"/>
  <c r="E18" i="3" s="1"/>
  <c r="B17" i="3"/>
  <c r="B16" i="3"/>
  <c r="B13" i="3"/>
  <c r="B9" i="3" s="1"/>
  <c r="D88" i="5" l="1"/>
  <c r="E88" i="5" s="1"/>
  <c r="B99" i="5"/>
  <c r="B101" i="5" s="1"/>
  <c r="D92" i="3"/>
  <c r="E92" i="3" s="1"/>
  <c r="B82" i="3"/>
  <c r="D72" i="4"/>
  <c r="E72" i="4" s="1"/>
  <c r="D32" i="4"/>
  <c r="E32" i="4" s="1"/>
  <c r="D29" i="4"/>
  <c r="E29" i="4" s="1"/>
  <c r="D19" i="3"/>
  <c r="E19" i="3" s="1"/>
  <c r="D20" i="3"/>
  <c r="E20" i="3" s="1"/>
  <c r="D33" i="3"/>
  <c r="E33" i="3" s="1"/>
  <c r="D34" i="3"/>
  <c r="E34" i="3" s="1"/>
  <c r="D78" i="3"/>
  <c r="E78" i="3" s="1"/>
  <c r="D46" i="3"/>
  <c r="E46" i="3" s="1"/>
  <c r="D38" i="3"/>
  <c r="E38" i="3" s="1"/>
  <c r="D85" i="3"/>
  <c r="E85" i="3" s="1"/>
  <c r="D56" i="3"/>
  <c r="E56" i="3" s="1"/>
  <c r="D32" i="3"/>
  <c r="E32" i="3" s="1"/>
  <c r="D72" i="3"/>
  <c r="E72" i="3" s="1"/>
  <c r="D17" i="3"/>
  <c r="E17" i="3" s="1"/>
  <c r="D50" i="3"/>
  <c r="E50" i="3" s="1"/>
  <c r="D65" i="3"/>
  <c r="E65" i="3" s="1"/>
  <c r="B87" i="3"/>
  <c r="B88" i="3" s="1"/>
  <c r="B99" i="3" s="1"/>
  <c r="B101" i="3" s="1"/>
  <c r="D21" i="4"/>
  <c r="E21" i="4" s="1"/>
  <c r="D45" i="3"/>
  <c r="E45" i="3" s="1"/>
  <c r="D71" i="3"/>
  <c r="E71" i="3" s="1"/>
  <c r="D84" i="3"/>
  <c r="E84" i="3" s="1"/>
  <c r="D68" i="4"/>
  <c r="E68" i="4" s="1"/>
  <c r="D87" i="4"/>
  <c r="E87" i="4" s="1"/>
  <c r="D84" i="4"/>
  <c r="E84" i="4" s="1"/>
  <c r="B100" i="2"/>
  <c r="B97" i="2"/>
  <c r="D97" i="2" s="1"/>
  <c r="E97" i="2" s="1"/>
  <c r="B96" i="2"/>
  <c r="D96" i="2" s="1"/>
  <c r="E96" i="2" s="1"/>
  <c r="B95" i="2"/>
  <c r="D95" i="2" s="1"/>
  <c r="E95" i="2" s="1"/>
  <c r="B94" i="2"/>
  <c r="D94" i="2" s="1"/>
  <c r="E94" i="2" s="1"/>
  <c r="D93" i="2"/>
  <c r="E93" i="2" s="1"/>
  <c r="B93" i="2"/>
  <c r="B92" i="2"/>
  <c r="B91" i="2"/>
  <c r="B86" i="2"/>
  <c r="D86" i="2" s="1"/>
  <c r="E86" i="2" s="1"/>
  <c r="B85" i="2"/>
  <c r="D85" i="2" s="1"/>
  <c r="E85" i="2" s="1"/>
  <c r="B84" i="2"/>
  <c r="B87" i="2" s="1"/>
  <c r="B81" i="2"/>
  <c r="D81" i="2" s="1"/>
  <c r="E81" i="2" s="1"/>
  <c r="D80" i="2"/>
  <c r="E80" i="2" s="1"/>
  <c r="B80" i="2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B75" i="2"/>
  <c r="D75" i="2" s="1"/>
  <c r="E75" i="2" s="1"/>
  <c r="D74" i="2"/>
  <c r="E74" i="2" s="1"/>
  <c r="B74" i="2"/>
  <c r="B73" i="2"/>
  <c r="D73" i="2" s="1"/>
  <c r="E73" i="2" s="1"/>
  <c r="B72" i="2"/>
  <c r="D72" i="2" s="1"/>
  <c r="E72" i="2" s="1"/>
  <c r="B71" i="2"/>
  <c r="B70" i="2"/>
  <c r="B67" i="2"/>
  <c r="D67" i="2" s="1"/>
  <c r="E67" i="2" s="1"/>
  <c r="B66" i="2"/>
  <c r="D66" i="2" s="1"/>
  <c r="E66" i="2" s="1"/>
  <c r="D65" i="2"/>
  <c r="E65" i="2" s="1"/>
  <c r="B65" i="2"/>
  <c r="B64" i="2"/>
  <c r="D64" i="2" s="1"/>
  <c r="E64" i="2" s="1"/>
  <c r="B63" i="2"/>
  <c r="B61" i="2"/>
  <c r="D61" i="2" s="1"/>
  <c r="E61" i="2" s="1"/>
  <c r="B60" i="2"/>
  <c r="D60" i="2" s="1"/>
  <c r="E60" i="2" s="1"/>
  <c r="B59" i="2"/>
  <c r="D59" i="2" s="1"/>
  <c r="E59" i="2" s="1"/>
  <c r="B58" i="2"/>
  <c r="D58" i="2" s="1"/>
  <c r="E58" i="2" s="1"/>
  <c r="B57" i="2"/>
  <c r="D57" i="2" s="1"/>
  <c r="E57" i="2" s="1"/>
  <c r="B56" i="2"/>
  <c r="D56" i="2" s="1"/>
  <c r="E56" i="2" s="1"/>
  <c r="B55" i="2"/>
  <c r="D55" i="2" s="1"/>
  <c r="E55" i="2" s="1"/>
  <c r="B54" i="2"/>
  <c r="B53" i="2"/>
  <c r="D53" i="2" s="1"/>
  <c r="E53" i="2" s="1"/>
  <c r="B52" i="2"/>
  <c r="D52" i="2" s="1"/>
  <c r="E52" i="2" s="1"/>
  <c r="B51" i="2"/>
  <c r="D51" i="2" s="1"/>
  <c r="E51" i="2" s="1"/>
  <c r="B50" i="2"/>
  <c r="D50" i="2" s="1"/>
  <c r="E50" i="2" s="1"/>
  <c r="B49" i="2"/>
  <c r="B48" i="2"/>
  <c r="D48" i="2" s="1"/>
  <c r="E48" i="2" s="1"/>
  <c r="B47" i="2"/>
  <c r="D47" i="2" s="1"/>
  <c r="E47" i="2" s="1"/>
  <c r="B46" i="2"/>
  <c r="B45" i="2"/>
  <c r="B42" i="2"/>
  <c r="D41" i="2"/>
  <c r="E41" i="2" s="1"/>
  <c r="B41" i="2"/>
  <c r="B40" i="2"/>
  <c r="D40" i="2" s="1"/>
  <c r="E40" i="2" s="1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D35" i="2"/>
  <c r="E35" i="2" s="1"/>
  <c r="B35" i="2"/>
  <c r="B34" i="2"/>
  <c r="B33" i="2"/>
  <c r="B32" i="2"/>
  <c r="D32" i="2" s="1"/>
  <c r="E32" i="2" s="1"/>
  <c r="B31" i="2"/>
  <c r="D31" i="2" s="1"/>
  <c r="E31" i="2" s="1"/>
  <c r="B30" i="2"/>
  <c r="B29" i="2"/>
  <c r="B28" i="2"/>
  <c r="D28" i="2" s="1"/>
  <c r="E28" i="2" s="1"/>
  <c r="D27" i="2"/>
  <c r="E27" i="2" s="1"/>
  <c r="B27" i="2"/>
  <c r="B26" i="2"/>
  <c r="D26" i="2" s="1"/>
  <c r="E26" i="2" s="1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s="1"/>
  <c r="D21" i="2"/>
  <c r="E21" i="2" s="1"/>
  <c r="B21" i="2"/>
  <c r="B20" i="2"/>
  <c r="B19" i="2"/>
  <c r="B18" i="2"/>
  <c r="D18" i="2" s="1"/>
  <c r="E18" i="2" s="1"/>
  <c r="B17" i="2"/>
  <c r="B16" i="2"/>
  <c r="B13" i="2"/>
  <c r="B9" i="2"/>
  <c r="B82" i="2" l="1"/>
  <c r="B68" i="2"/>
  <c r="B98" i="2"/>
  <c r="D92" i="2"/>
  <c r="E92" i="2" s="1"/>
  <c r="D29" i="2"/>
  <c r="E29" i="2" s="1"/>
  <c r="D30" i="2"/>
  <c r="E30" i="2" s="1"/>
  <c r="D68" i="2"/>
  <c r="E68" i="2" s="1"/>
  <c r="D63" i="2"/>
  <c r="E63" i="2" s="1"/>
  <c r="B88" i="2"/>
  <c r="B99" i="2" s="1"/>
  <c r="B101" i="2" s="1"/>
  <c r="D87" i="2"/>
  <c r="E87" i="2" s="1"/>
  <c r="D19" i="2"/>
  <c r="E19" i="2" s="1"/>
  <c r="D46" i="2"/>
  <c r="E46" i="2" s="1"/>
  <c r="D49" i="2"/>
  <c r="E49" i="2" s="1"/>
  <c r="D17" i="2"/>
  <c r="E17" i="2" s="1"/>
  <c r="D34" i="2"/>
  <c r="E34" i="2" s="1"/>
  <c r="D33" i="2"/>
  <c r="E33" i="2" s="1"/>
  <c r="D54" i="2"/>
  <c r="E54" i="2" s="1"/>
  <c r="D98" i="3"/>
  <c r="E98" i="3" s="1"/>
  <c r="D91" i="3"/>
  <c r="E91" i="3" s="1"/>
  <c r="D20" i="2"/>
  <c r="E20" i="2" s="1"/>
  <c r="D45" i="2"/>
  <c r="E45" i="2" s="1"/>
  <c r="D71" i="2"/>
  <c r="E71" i="2" s="1"/>
  <c r="D84" i="2"/>
  <c r="E84" i="2" s="1"/>
  <c r="D82" i="4"/>
  <c r="E82" i="4" s="1"/>
  <c r="D70" i="4"/>
  <c r="E70" i="4" s="1"/>
  <c r="D70" i="3"/>
  <c r="E70" i="3" s="1"/>
  <c r="D82" i="3"/>
  <c r="E82" i="3" s="1"/>
  <c r="D87" i="3"/>
  <c r="E87" i="3" s="1"/>
  <c r="D63" i="3"/>
  <c r="E63" i="3" s="1"/>
  <c r="D19" i="4"/>
  <c r="E19" i="4" s="1"/>
  <c r="D29" i="3"/>
  <c r="E29" i="3" s="1"/>
  <c r="D30" i="3"/>
  <c r="E30" i="3" s="1"/>
  <c r="D46" i="4"/>
  <c r="E46" i="4" s="1"/>
  <c r="D88" i="4"/>
  <c r="E88" i="4" s="1"/>
  <c r="D16" i="3" l="1"/>
  <c r="E16" i="3" s="1"/>
  <c r="D16" i="2"/>
  <c r="E16" i="2" s="1"/>
  <c r="D70" i="2"/>
  <c r="E70" i="2" s="1"/>
  <c r="D16" i="4"/>
  <c r="E16" i="4" s="1"/>
  <c r="D98" i="2"/>
  <c r="E98" i="2" s="1"/>
  <c r="D91" i="2"/>
  <c r="E91" i="2" s="1"/>
  <c r="D68" i="3"/>
  <c r="E68" i="3" s="1"/>
  <c r="D88" i="3"/>
  <c r="E88" i="3" s="1"/>
  <c r="D42" i="4" l="1"/>
  <c r="E42" i="4" s="1"/>
  <c r="D82" i="2"/>
  <c r="E82" i="2" s="1"/>
  <c r="D88" i="2"/>
  <c r="E88" i="2" s="1"/>
  <c r="D42" i="2"/>
  <c r="E42" i="2" s="1"/>
  <c r="D42" i="3"/>
  <c r="E42" i="3" s="1"/>
</calcChain>
</file>

<file path=xl/sharedStrings.xml><?xml version="1.0" encoding="utf-8"?>
<sst xmlns="http://schemas.openxmlformats.org/spreadsheetml/2006/main" count="496" uniqueCount="89">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</sst>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FFFFFF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9/ZAMCELCO/ZAMCEL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9/ZAMSURECO%201/ZAMSURECO%20I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9/ZAMSURECO%202/ZAMSURECO%20II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9/ZANECO/ZANECO_2023_JUN_DET%20ACAM_revised%20'08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ZAMCELCO</v>
          </cell>
        </row>
        <row r="12">
          <cell r="C12">
            <v>9082076924.6399994</v>
          </cell>
        </row>
        <row r="13">
          <cell r="C13">
            <v>7853351612.9700003</v>
          </cell>
        </row>
        <row r="14">
          <cell r="C14">
            <v>99825929.730000004</v>
          </cell>
        </row>
        <row r="15">
          <cell r="C15">
            <v>147436395.28999999</v>
          </cell>
        </row>
        <row r="16">
          <cell r="C16">
            <v>117988820.83</v>
          </cell>
        </row>
        <row r="17">
          <cell r="C17">
            <v>1124963.52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28322610.940000001</v>
          </cell>
        </row>
        <row r="22">
          <cell r="C22">
            <v>64586091.619999997</v>
          </cell>
        </row>
        <row r="23">
          <cell r="C23">
            <v>908609872.80999994</v>
          </cell>
        </row>
        <row r="24">
          <cell r="C24">
            <v>8267022.2199999997</v>
          </cell>
        </row>
        <row r="25">
          <cell r="C25">
            <v>176437460</v>
          </cell>
        </row>
        <row r="26">
          <cell r="C26">
            <v>143362724</v>
          </cell>
        </row>
        <row r="27">
          <cell r="C27">
            <v>530401</v>
          </cell>
        </row>
        <row r="28">
          <cell r="C28">
            <v>32544335</v>
          </cell>
        </row>
        <row r="29">
          <cell r="C29">
            <v>0</v>
          </cell>
        </row>
        <row r="34">
          <cell r="C34">
            <v>24176518</v>
          </cell>
        </row>
        <row r="36">
          <cell r="C36">
            <v>576041124</v>
          </cell>
        </row>
        <row r="37">
          <cell r="C37">
            <v>28558777</v>
          </cell>
        </row>
        <row r="38">
          <cell r="C38">
            <v>9887290803.6399994</v>
          </cell>
        </row>
        <row r="41">
          <cell r="C41">
            <v>7334205292.8900003</v>
          </cell>
        </row>
        <row r="42">
          <cell r="C42">
            <v>471292102.08999997</v>
          </cell>
        </row>
        <row r="43">
          <cell r="C43">
            <v>144449677.47999999</v>
          </cell>
        </row>
        <row r="44">
          <cell r="C44">
            <v>12946613.390000001</v>
          </cell>
        </row>
        <row r="45">
          <cell r="C45">
            <v>60698490.539999999</v>
          </cell>
        </row>
        <row r="46">
          <cell r="C46">
            <v>4696661.7</v>
          </cell>
        </row>
        <row r="47">
          <cell r="C47">
            <v>6969841.2000000002</v>
          </cell>
        </row>
        <row r="48">
          <cell r="C48">
            <v>3491800</v>
          </cell>
        </row>
        <row r="49">
          <cell r="C49">
            <v>18249860.559999999</v>
          </cell>
        </row>
        <row r="50">
          <cell r="C50">
            <v>22229910.940000001</v>
          </cell>
        </row>
        <row r="51">
          <cell r="C51">
            <v>2376000</v>
          </cell>
        </row>
        <row r="52">
          <cell r="C52">
            <v>1791600</v>
          </cell>
        </row>
        <row r="53">
          <cell r="C53">
            <v>151492643.66</v>
          </cell>
        </row>
        <row r="54">
          <cell r="C54">
            <v>3958100</v>
          </cell>
        </row>
        <row r="55">
          <cell r="C55">
            <v>26308883.120000001</v>
          </cell>
        </row>
        <row r="56">
          <cell r="C56">
            <v>8443436.7599999998</v>
          </cell>
        </row>
        <row r="57">
          <cell r="C57">
            <v>3188582.74</v>
          </cell>
        </row>
        <row r="60">
          <cell r="C60">
            <v>36368360</v>
          </cell>
        </row>
        <row r="62">
          <cell r="C62">
            <v>60757691.619999997</v>
          </cell>
        </row>
        <row r="64">
          <cell r="C64">
            <v>1043022.16</v>
          </cell>
        </row>
        <row r="67">
          <cell r="C67">
            <v>147436395.28999999</v>
          </cell>
        </row>
        <row r="68">
          <cell r="C68">
            <v>117988820.83</v>
          </cell>
        </row>
        <row r="69">
          <cell r="C69">
            <v>1124963.52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28322610.940000001</v>
          </cell>
        </row>
        <row r="74">
          <cell r="C74">
            <v>64586091.619999997</v>
          </cell>
        </row>
        <row r="75">
          <cell r="C75">
            <v>908609872.80999994</v>
          </cell>
        </row>
        <row r="76">
          <cell r="C76">
            <v>8267022.2199999997</v>
          </cell>
        </row>
        <row r="77">
          <cell r="C77">
            <v>104057.08</v>
          </cell>
        </row>
        <row r="78">
          <cell r="C78">
            <v>90966.94</v>
          </cell>
        </row>
        <row r="81">
          <cell r="C81">
            <v>43755562.659999996</v>
          </cell>
        </row>
        <row r="82">
          <cell r="C82">
            <v>749734394.19000006</v>
          </cell>
        </row>
        <row r="83">
          <cell r="C83">
            <v>40622836.600000001</v>
          </cell>
        </row>
        <row r="88">
          <cell r="C88">
            <v>99825929.730000004</v>
          </cell>
        </row>
        <row r="90">
          <cell r="C90">
            <v>35999999.960000001</v>
          </cell>
        </row>
        <row r="94">
          <cell r="C94">
            <v>32440278.120000001</v>
          </cell>
        </row>
        <row r="97">
          <cell r="C97">
            <v>180169999.97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Accounting of RFSC"/>
      <sheetName val="SCAR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ZAMSURECO I</v>
          </cell>
        </row>
        <row r="12">
          <cell r="C12">
            <v>4230439804</v>
          </cell>
        </row>
        <row r="13">
          <cell r="C13">
            <v>3831279115</v>
          </cell>
        </row>
        <row r="14">
          <cell r="C14">
            <v>86801718</v>
          </cell>
        </row>
        <row r="15">
          <cell r="C15">
            <v>66595808</v>
          </cell>
        </row>
        <row r="16">
          <cell r="C16">
            <v>66595808</v>
          </cell>
        </row>
        <row r="22">
          <cell r="C22">
            <v>29382262</v>
          </cell>
        </row>
        <row r="23">
          <cell r="C23">
            <v>216380901</v>
          </cell>
        </row>
        <row r="25">
          <cell r="C25">
            <v>120116340</v>
          </cell>
        </row>
        <row r="26">
          <cell r="C26">
            <v>12041929</v>
          </cell>
        </row>
        <row r="28">
          <cell r="C28">
            <v>108074411</v>
          </cell>
        </row>
        <row r="29">
          <cell r="C29">
            <v>74500000</v>
          </cell>
        </row>
        <row r="32">
          <cell r="C32">
            <v>74500000</v>
          </cell>
        </row>
        <row r="36">
          <cell r="C36">
            <v>159720768</v>
          </cell>
        </row>
        <row r="37">
          <cell r="C37">
            <v>4839990</v>
          </cell>
        </row>
        <row r="38">
          <cell r="C38">
            <v>4589616902</v>
          </cell>
        </row>
        <row r="41">
          <cell r="C41">
            <v>3401389471</v>
          </cell>
        </row>
        <row r="42">
          <cell r="C42">
            <v>287699582</v>
          </cell>
        </row>
        <row r="43">
          <cell r="C43">
            <v>105016394</v>
          </cell>
        </row>
        <row r="44">
          <cell r="C44">
            <v>9640852</v>
          </cell>
        </row>
        <row r="45">
          <cell r="C45">
            <v>37772047</v>
          </cell>
        </row>
        <row r="46">
          <cell r="C46">
            <v>4473795</v>
          </cell>
        </row>
        <row r="47">
          <cell r="C47">
            <v>15289358</v>
          </cell>
        </row>
        <row r="48">
          <cell r="C48">
            <v>3046715</v>
          </cell>
        </row>
        <row r="49">
          <cell r="C49">
            <v>18578199</v>
          </cell>
        </row>
        <row r="50">
          <cell r="C50">
            <v>14800500</v>
          </cell>
        </row>
        <row r="51">
          <cell r="C51">
            <v>2640000</v>
          </cell>
        </row>
        <row r="52">
          <cell r="C52">
            <v>2328000</v>
          </cell>
        </row>
        <row r="53">
          <cell r="C53">
            <v>19230540</v>
          </cell>
        </row>
        <row r="54">
          <cell r="C54">
            <v>7988940</v>
          </cell>
        </row>
        <row r="55">
          <cell r="C55">
            <v>23544850</v>
          </cell>
        </row>
        <row r="56">
          <cell r="C56">
            <v>2676487</v>
          </cell>
        </row>
        <row r="57">
          <cell r="C57">
            <v>20672905</v>
          </cell>
        </row>
        <row r="60">
          <cell r="C60">
            <v>2841108</v>
          </cell>
        </row>
        <row r="61">
          <cell r="C61">
            <v>18174890</v>
          </cell>
        </row>
        <row r="62">
          <cell r="C62">
            <v>8959860</v>
          </cell>
        </row>
        <row r="67">
          <cell r="C67">
            <v>66595808</v>
          </cell>
        </row>
        <row r="68">
          <cell r="C68">
            <v>66595808</v>
          </cell>
        </row>
        <row r="74">
          <cell r="C74">
            <v>29382262</v>
          </cell>
        </row>
        <row r="75">
          <cell r="C75">
            <v>216380901</v>
          </cell>
        </row>
        <row r="76">
          <cell r="C76">
            <v>4839991</v>
          </cell>
        </row>
        <row r="82">
          <cell r="C82">
            <v>313112642</v>
          </cell>
        </row>
        <row r="83">
          <cell r="C83">
            <v>243584948</v>
          </cell>
        </row>
        <row r="88">
          <cell r="C88">
            <v>86801718</v>
          </cell>
        </row>
        <row r="90">
          <cell r="C90">
            <v>30000000</v>
          </cell>
        </row>
        <row r="92">
          <cell r="C92">
            <v>1200000</v>
          </cell>
        </row>
        <row r="97">
          <cell r="C97">
            <v>200468733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ZAMSURECO II</v>
          </cell>
        </row>
        <row r="12">
          <cell r="C12">
            <v>3035464676</v>
          </cell>
        </row>
        <row r="13">
          <cell r="C13">
            <v>2646365879</v>
          </cell>
        </row>
        <row r="14">
          <cell r="C14">
            <v>85697008</v>
          </cell>
        </row>
        <row r="15">
          <cell r="C15">
            <v>38788499</v>
          </cell>
        </row>
        <row r="16">
          <cell r="C16">
            <v>20330745.84</v>
          </cell>
        </row>
        <row r="17">
          <cell r="C17">
            <v>308804.65000000002</v>
          </cell>
        </row>
        <row r="18">
          <cell r="C18">
            <v>455771.98</v>
          </cell>
        </row>
        <row r="19">
          <cell r="C19">
            <v>9979277.8300000001</v>
          </cell>
        </row>
        <row r="20">
          <cell r="C20">
            <v>7713898.7000000002</v>
          </cell>
        </row>
        <row r="22">
          <cell r="C22">
            <v>17113597</v>
          </cell>
        </row>
        <row r="23">
          <cell r="C23">
            <v>247499693</v>
          </cell>
        </row>
        <row r="25">
          <cell r="C25">
            <v>31168909</v>
          </cell>
        </row>
        <row r="26">
          <cell r="C26">
            <v>23383439</v>
          </cell>
        </row>
        <row r="27">
          <cell r="C27">
            <v>46564</v>
          </cell>
        </row>
        <row r="28">
          <cell r="C28">
            <v>7738906</v>
          </cell>
        </row>
        <row r="29">
          <cell r="C29">
            <v>92000000</v>
          </cell>
        </row>
        <row r="30">
          <cell r="C30">
            <v>60000000</v>
          </cell>
        </row>
        <row r="31">
          <cell r="C31">
            <v>30000000</v>
          </cell>
        </row>
        <row r="32">
          <cell r="C32">
            <v>2000000</v>
          </cell>
        </row>
        <row r="38">
          <cell r="C38">
            <v>3158633585</v>
          </cell>
        </row>
        <row r="41">
          <cell r="C41">
            <v>2519305557</v>
          </cell>
        </row>
        <row r="42">
          <cell r="C42">
            <v>125854996</v>
          </cell>
        </row>
        <row r="43">
          <cell r="C43">
            <v>47043816</v>
          </cell>
        </row>
        <row r="44">
          <cell r="C44">
            <v>6757938</v>
          </cell>
        </row>
        <row r="45">
          <cell r="C45">
            <v>10120000</v>
          </cell>
        </row>
        <row r="46">
          <cell r="C46">
            <v>3568944</v>
          </cell>
        </row>
        <row r="47">
          <cell r="C47">
            <v>5926724</v>
          </cell>
        </row>
        <row r="48">
          <cell r="C48">
            <v>1303000</v>
          </cell>
        </row>
        <row r="49">
          <cell r="C49">
            <v>13023440</v>
          </cell>
        </row>
        <row r="50">
          <cell r="C50">
            <v>16691900</v>
          </cell>
        </row>
        <row r="51">
          <cell r="C51">
            <v>319680</v>
          </cell>
        </row>
        <row r="52">
          <cell r="C52">
            <v>645600</v>
          </cell>
        </row>
        <row r="53">
          <cell r="C53">
            <v>12666000</v>
          </cell>
        </row>
        <row r="54">
          <cell r="C54">
            <v>1529500</v>
          </cell>
        </row>
        <row r="55">
          <cell r="C55">
            <v>3410000</v>
          </cell>
        </row>
        <row r="56">
          <cell r="C56">
            <v>1540000</v>
          </cell>
        </row>
        <row r="57">
          <cell r="C57">
            <v>1308454</v>
          </cell>
        </row>
        <row r="60">
          <cell r="C60">
            <v>21547549</v>
          </cell>
        </row>
        <row r="61">
          <cell r="C61">
            <v>17001250</v>
          </cell>
        </row>
        <row r="62">
          <cell r="C62">
            <v>8274397</v>
          </cell>
        </row>
        <row r="63">
          <cell r="C63">
            <v>148536054</v>
          </cell>
        </row>
        <row r="64">
          <cell r="C64">
            <v>5000000</v>
          </cell>
        </row>
        <row r="67">
          <cell r="C67">
            <v>38788499</v>
          </cell>
        </row>
        <row r="68">
          <cell r="C68">
            <v>20330745.84</v>
          </cell>
        </row>
        <row r="69">
          <cell r="C69">
            <v>308804.65000000002</v>
          </cell>
        </row>
        <row r="70">
          <cell r="C70">
            <v>455771.98</v>
          </cell>
        </row>
        <row r="71">
          <cell r="C71">
            <v>9979277.8300000001</v>
          </cell>
        </row>
        <row r="72">
          <cell r="C72">
            <v>7713898.7000000002</v>
          </cell>
        </row>
        <row r="74">
          <cell r="C74">
            <v>17113597</v>
          </cell>
        </row>
        <row r="75">
          <cell r="C75">
            <v>203803448</v>
          </cell>
        </row>
        <row r="76">
          <cell r="C76">
            <v>2002000</v>
          </cell>
        </row>
        <row r="82">
          <cell r="C82">
            <v>62117434</v>
          </cell>
        </row>
        <row r="88">
          <cell r="C88">
            <v>20000000</v>
          </cell>
        </row>
        <row r="90">
          <cell r="C90">
            <v>3266802</v>
          </cell>
        </row>
        <row r="97">
          <cell r="C97">
            <v>43049713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ZANECO</v>
          </cell>
        </row>
        <row r="12">
          <cell r="C12">
            <v>3723157588</v>
          </cell>
        </row>
        <row r="13">
          <cell r="C13">
            <v>3189533464</v>
          </cell>
        </row>
        <row r="14">
          <cell r="C14">
            <v>134178178</v>
          </cell>
        </row>
        <row r="15">
          <cell r="C15">
            <v>56324676</v>
          </cell>
        </row>
        <row r="21">
          <cell r="C21">
            <v>56324676</v>
          </cell>
        </row>
        <row r="22">
          <cell r="C22">
            <v>27836680</v>
          </cell>
        </row>
        <row r="23">
          <cell r="C23">
            <v>306029262</v>
          </cell>
        </row>
        <row r="24">
          <cell r="C24">
            <v>9255328</v>
          </cell>
        </row>
        <row r="25">
          <cell r="C25">
            <v>28927153</v>
          </cell>
        </row>
        <row r="26">
          <cell r="C26">
            <v>13928827</v>
          </cell>
        </row>
        <row r="27">
          <cell r="C27">
            <v>102721</v>
          </cell>
        </row>
        <row r="28">
          <cell r="C28">
            <v>14895605</v>
          </cell>
        </row>
        <row r="29">
          <cell r="C29">
            <v>1542085597</v>
          </cell>
        </row>
        <row r="30">
          <cell r="C30">
            <v>813572135</v>
          </cell>
        </row>
        <row r="31">
          <cell r="C31">
            <v>500000000</v>
          </cell>
        </row>
        <row r="32">
          <cell r="C32">
            <v>228513462</v>
          </cell>
        </row>
        <row r="38">
          <cell r="C38">
            <v>5294170338</v>
          </cell>
        </row>
        <row r="41">
          <cell r="C41">
            <v>2825564239</v>
          </cell>
        </row>
        <row r="42">
          <cell r="C42">
            <v>337382801</v>
          </cell>
        </row>
        <row r="43">
          <cell r="C43">
            <v>139812050</v>
          </cell>
        </row>
        <row r="44">
          <cell r="C44">
            <v>10322624</v>
          </cell>
        </row>
        <row r="45">
          <cell r="C45">
            <v>45289309</v>
          </cell>
        </row>
        <row r="46">
          <cell r="C46">
            <v>13516186</v>
          </cell>
        </row>
        <row r="47">
          <cell r="C47">
            <v>4554388</v>
          </cell>
        </row>
        <row r="48">
          <cell r="C48">
            <v>6277740</v>
          </cell>
        </row>
        <row r="49">
          <cell r="C49">
            <v>15920946</v>
          </cell>
        </row>
        <row r="50">
          <cell r="C50">
            <v>16060499</v>
          </cell>
        </row>
        <row r="51">
          <cell r="C51">
            <v>3230880</v>
          </cell>
        </row>
        <row r="52">
          <cell r="C52">
            <v>2307600</v>
          </cell>
        </row>
        <row r="53">
          <cell r="C53">
            <v>40202818</v>
          </cell>
        </row>
        <row r="54">
          <cell r="C54">
            <v>8504777</v>
          </cell>
        </row>
        <row r="55">
          <cell r="C55">
            <v>20097362</v>
          </cell>
        </row>
        <row r="56">
          <cell r="C56">
            <v>5470322</v>
          </cell>
        </row>
        <row r="57">
          <cell r="C57">
            <v>5815300</v>
          </cell>
        </row>
        <row r="60">
          <cell r="C60">
            <v>169149154</v>
          </cell>
        </row>
        <row r="61">
          <cell r="C61">
            <v>513889998</v>
          </cell>
        </row>
        <row r="62">
          <cell r="C62">
            <v>13275984</v>
          </cell>
        </row>
        <row r="67">
          <cell r="C67">
            <v>56324676</v>
          </cell>
        </row>
        <row r="73">
          <cell r="C73">
            <v>56324676</v>
          </cell>
        </row>
        <row r="74">
          <cell r="C74">
            <v>27836680</v>
          </cell>
        </row>
        <row r="75">
          <cell r="C75">
            <v>306029262</v>
          </cell>
        </row>
        <row r="76">
          <cell r="C76">
            <v>9255328</v>
          </cell>
        </row>
        <row r="82">
          <cell r="C82">
            <v>902424056</v>
          </cell>
        </row>
        <row r="83">
          <cell r="C83">
            <v>152282734</v>
          </cell>
        </row>
        <row r="90">
          <cell r="C90">
            <v>29897453</v>
          </cell>
        </row>
        <row r="97">
          <cell r="C97">
            <v>49498435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ZAMCELCO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ZAMCELCO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9082076924.6399994</v>
      </c>
      <c r="C16" s="15">
        <v>3605951864.1900001</v>
      </c>
      <c r="D16" s="15">
        <f>+C16-B16</f>
        <v>-5476125060.4499989</v>
      </c>
      <c r="E16" s="16">
        <f t="shared" ref="E16:E42" si="0">+D16/B16*100</f>
        <v>-60.295955494420838</v>
      </c>
    </row>
    <row r="17" spans="1:5" ht="15" customHeight="1" x14ac:dyDescent="0.3">
      <c r="A17" s="17" t="s">
        <v>11</v>
      </c>
      <c r="B17" s="18">
        <f>[1]SCF!C13</f>
        <v>7853351612.9700003</v>
      </c>
      <c r="C17" s="18">
        <v>3158642567.6300001</v>
      </c>
      <c r="D17" s="18">
        <f t="shared" ref="D17:D42" si="1">+C17-B17</f>
        <v>-4694709045.3400002</v>
      </c>
      <c r="E17" s="19">
        <f t="shared" ref="E17:E18" si="2">IFERROR(+D17/B17*100,0)</f>
        <v>-59.779687408705527</v>
      </c>
    </row>
    <row r="18" spans="1:5" ht="15" customHeight="1" x14ac:dyDescent="0.3">
      <c r="A18" s="17" t="s">
        <v>12</v>
      </c>
      <c r="B18" s="18">
        <f>[1]SCF!C14</f>
        <v>99825929.730000004</v>
      </c>
      <c r="C18" s="18">
        <v>45365504.170000002</v>
      </c>
      <c r="D18" s="18">
        <f t="shared" si="1"/>
        <v>-54460425.560000002</v>
      </c>
      <c r="E18" s="19">
        <f t="shared" si="2"/>
        <v>-54.555390275151503</v>
      </c>
    </row>
    <row r="19" spans="1:5" ht="15" customHeight="1" x14ac:dyDescent="0.3">
      <c r="A19" s="20" t="s">
        <v>13</v>
      </c>
      <c r="B19" s="15">
        <f>[1]SCF!C15</f>
        <v>147436395.28999999</v>
      </c>
      <c r="C19" s="21">
        <v>66897467.460000008</v>
      </c>
      <c r="D19" s="21">
        <f t="shared" si="1"/>
        <v>-80538927.829999983</v>
      </c>
      <c r="E19" s="22">
        <f t="shared" si="0"/>
        <v>-54.626218764765611</v>
      </c>
    </row>
    <row r="20" spans="1:5" ht="15" customHeight="1" x14ac:dyDescent="0.3">
      <c r="A20" s="23" t="s">
        <v>14</v>
      </c>
      <c r="B20" s="18">
        <f>[1]SCF!C16</f>
        <v>117988820.83</v>
      </c>
      <c r="C20" s="18">
        <v>53580758.510000005</v>
      </c>
      <c r="D20" s="18">
        <f t="shared" si="1"/>
        <v>-64408062.319999993</v>
      </c>
      <c r="E20" s="19">
        <f t="shared" ref="E20:E28" si="3">IFERROR(+D20/B20*100,0)</f>
        <v>-54.588275284825549</v>
      </c>
    </row>
    <row r="21" spans="1:5" ht="15" customHeight="1" x14ac:dyDescent="0.3">
      <c r="A21" s="23" t="s">
        <v>15</v>
      </c>
      <c r="B21" s="18">
        <f>[1]SCF!C17</f>
        <v>1124963.52</v>
      </c>
      <c r="C21" s="18">
        <v>507001.87</v>
      </c>
      <c r="D21" s="18">
        <f t="shared" si="1"/>
        <v>-617961.65</v>
      </c>
      <c r="E21" s="19">
        <f t="shared" si="3"/>
        <v>-54.931705696554502</v>
      </c>
    </row>
    <row r="22" spans="1:5" ht="15" customHeight="1" x14ac:dyDescent="0.3">
      <c r="A22" s="23" t="s">
        <v>16</v>
      </c>
      <c r="B22" s="18">
        <f>[1]SCF!C18</f>
        <v>0</v>
      </c>
      <c r="C22" s="18">
        <v>939.6</v>
      </c>
      <c r="D22" s="18">
        <f t="shared" si="1"/>
        <v>939.6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53585.63</v>
      </c>
      <c r="D23" s="18">
        <f t="shared" si="1"/>
        <v>53585.63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28322610.940000001</v>
      </c>
      <c r="C24" s="18">
        <v>12755181.850000001</v>
      </c>
      <c r="D24" s="18">
        <f t="shared" si="1"/>
        <v>-15567429.09</v>
      </c>
      <c r="E24" s="19">
        <f t="shared" si="3"/>
        <v>-54.964668063190928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64586091.619999997</v>
      </c>
      <c r="C26" s="18">
        <v>725465.58</v>
      </c>
      <c r="D26" s="18">
        <f t="shared" si="1"/>
        <v>-63860626.039999999</v>
      </c>
      <c r="E26" s="19">
        <f t="shared" si="3"/>
        <v>-98.876746429760203</v>
      </c>
    </row>
    <row r="27" spans="1:5" ht="15" customHeight="1" x14ac:dyDescent="0.3">
      <c r="A27" s="17" t="s">
        <v>21</v>
      </c>
      <c r="B27" s="18">
        <f>[1]SCF!C23</f>
        <v>908609872.80999994</v>
      </c>
      <c r="C27" s="18">
        <v>333541115.90999997</v>
      </c>
      <c r="D27" s="18">
        <f t="shared" si="1"/>
        <v>-575068756.89999998</v>
      </c>
      <c r="E27" s="19">
        <f t="shared" si="3"/>
        <v>-63.29105308106783</v>
      </c>
    </row>
    <row r="28" spans="1:5" ht="15" customHeight="1" x14ac:dyDescent="0.3">
      <c r="A28" s="17" t="s">
        <v>22</v>
      </c>
      <c r="B28" s="18">
        <f>[1]SCF!C24</f>
        <v>8267022.2199999997</v>
      </c>
      <c r="C28" s="18">
        <v>779743.44</v>
      </c>
      <c r="D28" s="18">
        <f t="shared" si="1"/>
        <v>-7487278.7799999993</v>
      </c>
      <c r="E28" s="19">
        <f t="shared" si="3"/>
        <v>-90.568025351212853</v>
      </c>
    </row>
    <row r="29" spans="1:5" ht="15" customHeight="1" x14ac:dyDescent="0.3">
      <c r="A29" s="14" t="s">
        <v>23</v>
      </c>
      <c r="B29" s="15">
        <f>[1]SCF!C25</f>
        <v>176437460</v>
      </c>
      <c r="C29" s="15">
        <v>94241362.26000002</v>
      </c>
      <c r="D29" s="15">
        <f t="shared" si="1"/>
        <v>-82196097.73999998</v>
      </c>
      <c r="E29" s="16">
        <f t="shared" si="0"/>
        <v>-46.586534254120401</v>
      </c>
    </row>
    <row r="30" spans="1:5" ht="15" customHeight="1" x14ac:dyDescent="0.3">
      <c r="A30" s="17" t="s">
        <v>24</v>
      </c>
      <c r="B30" s="18">
        <f>[1]SCF!C26</f>
        <v>143362724</v>
      </c>
      <c r="C30" s="18">
        <v>71128770.170000002</v>
      </c>
      <c r="D30" s="18">
        <f t="shared" si="1"/>
        <v>-72233953.829999998</v>
      </c>
      <c r="E30" s="19">
        <f t="shared" ref="E30:E32" si="4">IFERROR(+D30/B30*100,0)</f>
        <v>-50.385450146720146</v>
      </c>
    </row>
    <row r="31" spans="1:5" ht="15" customHeight="1" x14ac:dyDescent="0.3">
      <c r="A31" s="17" t="s">
        <v>25</v>
      </c>
      <c r="B31" s="18">
        <f>[1]SCF!C27</f>
        <v>530401</v>
      </c>
      <c r="C31" s="18">
        <v>286475.65000000002</v>
      </c>
      <c r="D31" s="18">
        <f t="shared" si="1"/>
        <v>-243925.34999999998</v>
      </c>
      <c r="E31" s="19">
        <f t="shared" si="4"/>
        <v>-45.988855601705119</v>
      </c>
    </row>
    <row r="32" spans="1:5" x14ac:dyDescent="0.3">
      <c r="A32" s="17" t="s">
        <v>26</v>
      </c>
      <c r="B32" s="18">
        <f>[1]SCF!C28</f>
        <v>32544335</v>
      </c>
      <c r="C32" s="18">
        <v>22826116.440000005</v>
      </c>
      <c r="D32" s="18">
        <f t="shared" si="1"/>
        <v>-9718218.5599999949</v>
      </c>
      <c r="E32" s="19">
        <f t="shared" si="4"/>
        <v>-29.861475307453649</v>
      </c>
    </row>
    <row r="33" spans="1:5" x14ac:dyDescent="0.3">
      <c r="A33" s="14" t="s">
        <v>27</v>
      </c>
      <c r="B33" s="15">
        <f>[1]SCF!C29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[1]SCF!C30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24176518</v>
      </c>
      <c r="C38" s="18">
        <v>278252.13</v>
      </c>
      <c r="D38" s="18">
        <f t="shared" si="1"/>
        <v>-23898265.870000001</v>
      </c>
      <c r="E38" s="19">
        <f t="shared" si="5"/>
        <v>-98.849081038055203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576041124</v>
      </c>
      <c r="C40" s="18">
        <v>76013083.409999996</v>
      </c>
      <c r="D40" s="18">
        <f t="shared" si="1"/>
        <v>-500028040.59000003</v>
      </c>
      <c r="E40" s="19">
        <f t="shared" si="5"/>
        <v>-86.804226253471455</v>
      </c>
    </row>
    <row r="41" spans="1:5" ht="15" customHeight="1" x14ac:dyDescent="0.3">
      <c r="A41" s="24" t="s">
        <v>35</v>
      </c>
      <c r="B41" s="18">
        <f>[1]SCF!C37</f>
        <v>28558777</v>
      </c>
      <c r="C41" s="18">
        <v>7140989.3499999996</v>
      </c>
      <c r="D41" s="18">
        <f t="shared" si="1"/>
        <v>-21417787.649999999</v>
      </c>
      <c r="E41" s="19">
        <f t="shared" si="5"/>
        <v>-74.995465141942177</v>
      </c>
    </row>
    <row r="42" spans="1:5" ht="15" customHeight="1" x14ac:dyDescent="0.3">
      <c r="A42" s="25" t="s">
        <v>36</v>
      </c>
      <c r="B42" s="26">
        <f>[1]SCF!C38</f>
        <v>9887290803.6399994</v>
      </c>
      <c r="C42" s="27">
        <v>3783625551.3400002</v>
      </c>
      <c r="D42" s="27">
        <f t="shared" si="1"/>
        <v>-6103665252.2999992</v>
      </c>
      <c r="E42" s="28">
        <f t="shared" si="0"/>
        <v>-61.732433823560029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7334205292.8900003</v>
      </c>
      <c r="C45" s="18">
        <v>3059810465.6500001</v>
      </c>
      <c r="D45" s="18">
        <f>C45-B45</f>
        <v>-4274394827.2400002</v>
      </c>
      <c r="E45" s="19">
        <f>IFERROR(+D45/B45*100,0)</f>
        <v>-58.280272456836293</v>
      </c>
    </row>
    <row r="46" spans="1:5" ht="15" customHeight="1" x14ac:dyDescent="0.3">
      <c r="A46" s="14" t="s">
        <v>39</v>
      </c>
      <c r="B46" s="15">
        <f>[1]SCF!C42</f>
        <v>471292102.08999997</v>
      </c>
      <c r="C46" s="15">
        <v>192719095.24000001</v>
      </c>
      <c r="D46" s="15">
        <f t="shared" ref="D46:D61" si="6">+B46-C46</f>
        <v>278573006.84999996</v>
      </c>
      <c r="E46" s="16">
        <f t="shared" ref="E46" si="7">+D46/B46*100</f>
        <v>59.108354588297864</v>
      </c>
    </row>
    <row r="47" spans="1:5" ht="15" customHeight="1" x14ac:dyDescent="0.3">
      <c r="A47" s="17" t="s">
        <v>40</v>
      </c>
      <c r="B47" s="18">
        <f>[1]SCF!C43</f>
        <v>144449677.47999999</v>
      </c>
      <c r="C47" s="18">
        <v>66773368.849999994</v>
      </c>
      <c r="D47" s="18">
        <f t="shared" si="6"/>
        <v>77676308.629999995</v>
      </c>
      <c r="E47" s="19">
        <f t="shared" ref="E47:E61" si="8">IFERROR(+D47/B47*100,0)</f>
        <v>53.773957813616299</v>
      </c>
    </row>
    <row r="48" spans="1:5" ht="15" customHeight="1" x14ac:dyDescent="0.3">
      <c r="A48" s="17" t="s">
        <v>41</v>
      </c>
      <c r="B48" s="18">
        <f>[1]SCF!C44</f>
        <v>12946613.390000001</v>
      </c>
      <c r="C48" s="18">
        <v>6355865.3700000001</v>
      </c>
      <c r="D48" s="18">
        <f t="shared" si="6"/>
        <v>6590748.0200000005</v>
      </c>
      <c r="E48" s="19">
        <f t="shared" si="8"/>
        <v>50.907120043383024</v>
      </c>
    </row>
    <row r="49" spans="1:5" ht="15" customHeight="1" x14ac:dyDescent="0.3">
      <c r="A49" s="17" t="s">
        <v>42</v>
      </c>
      <c r="B49" s="18">
        <f>[1]SCF!C45</f>
        <v>60698490.539999999</v>
      </c>
      <c r="C49" s="18">
        <v>13830067.899999999</v>
      </c>
      <c r="D49" s="18">
        <f t="shared" si="6"/>
        <v>46868422.640000001</v>
      </c>
      <c r="E49" s="19">
        <f t="shared" si="8"/>
        <v>77.215137020769802</v>
      </c>
    </row>
    <row r="50" spans="1:5" ht="15" customHeight="1" x14ac:dyDescent="0.3">
      <c r="A50" s="17" t="s">
        <v>43</v>
      </c>
      <c r="B50" s="18">
        <f>[1]SCF!C46</f>
        <v>4696661.7</v>
      </c>
      <c r="C50" s="18">
        <v>1793846.77</v>
      </c>
      <c r="D50" s="18">
        <f t="shared" si="6"/>
        <v>2902814.93</v>
      </c>
      <c r="E50" s="19">
        <f t="shared" si="8"/>
        <v>61.805919085038639</v>
      </c>
    </row>
    <row r="51" spans="1:5" ht="15" customHeight="1" x14ac:dyDescent="0.3">
      <c r="A51" s="17" t="s">
        <v>44</v>
      </c>
      <c r="B51" s="18">
        <f>[1]SCF!C47</f>
        <v>6969841.2000000002</v>
      </c>
      <c r="C51" s="18">
        <v>2712661.2800000003</v>
      </c>
      <c r="D51" s="18">
        <f t="shared" si="6"/>
        <v>4257179.92</v>
      </c>
      <c r="E51" s="19">
        <f t="shared" si="8"/>
        <v>61.080013128563095</v>
      </c>
    </row>
    <row r="52" spans="1:5" x14ac:dyDescent="0.3">
      <c r="A52" s="17" t="s">
        <v>45</v>
      </c>
      <c r="B52" s="18">
        <f>[1]SCF!C48</f>
        <v>3491800</v>
      </c>
      <c r="C52" s="18">
        <v>844323.65</v>
      </c>
      <c r="D52" s="18">
        <f t="shared" si="6"/>
        <v>2647476.35</v>
      </c>
      <c r="E52" s="19">
        <f t="shared" si="8"/>
        <v>75.819816427057688</v>
      </c>
    </row>
    <row r="53" spans="1:5" ht="15" customHeight="1" x14ac:dyDescent="0.3">
      <c r="A53" s="17" t="s">
        <v>46</v>
      </c>
      <c r="B53" s="18">
        <f>[1]SCF!C49</f>
        <v>18249860.559999999</v>
      </c>
      <c r="C53" s="18">
        <v>7462990.4399999995</v>
      </c>
      <c r="D53" s="18">
        <f t="shared" si="6"/>
        <v>10786870.119999999</v>
      </c>
      <c r="E53" s="19">
        <f t="shared" si="8"/>
        <v>59.106589250564667</v>
      </c>
    </row>
    <row r="54" spans="1:5" ht="15" customHeight="1" x14ac:dyDescent="0.3">
      <c r="A54" s="17" t="s">
        <v>47</v>
      </c>
      <c r="B54" s="18">
        <f>[1]SCF!C50</f>
        <v>22229910.940000001</v>
      </c>
      <c r="C54" s="18">
        <v>6310268.1600000001</v>
      </c>
      <c r="D54" s="18">
        <f t="shared" si="6"/>
        <v>15919642.780000001</v>
      </c>
      <c r="E54" s="19">
        <f t="shared" si="8"/>
        <v>71.613614750721084</v>
      </c>
    </row>
    <row r="55" spans="1:5" ht="15" customHeight="1" x14ac:dyDescent="0.3">
      <c r="A55" s="17" t="s">
        <v>48</v>
      </c>
      <c r="B55" s="18">
        <f>[1]SCF!C51</f>
        <v>2376000</v>
      </c>
      <c r="C55" s="18">
        <v>386921.5</v>
      </c>
      <c r="D55" s="18">
        <f t="shared" si="6"/>
        <v>1989078.5</v>
      </c>
      <c r="E55" s="19">
        <f t="shared" si="8"/>
        <v>83.715425084175081</v>
      </c>
    </row>
    <row r="56" spans="1:5" ht="15" customHeight="1" x14ac:dyDescent="0.3">
      <c r="A56" s="17" t="s">
        <v>49</v>
      </c>
      <c r="B56" s="18">
        <f>[1]SCF!C52</f>
        <v>1791600</v>
      </c>
      <c r="C56" s="18">
        <v>588583.4</v>
      </c>
      <c r="D56" s="18">
        <f t="shared" si="6"/>
        <v>1203016.6000000001</v>
      </c>
      <c r="E56" s="19">
        <f t="shared" si="8"/>
        <v>67.147611073900421</v>
      </c>
    </row>
    <row r="57" spans="1:5" ht="15" customHeight="1" x14ac:dyDescent="0.3">
      <c r="A57" s="17" t="s">
        <v>50</v>
      </c>
      <c r="B57" s="18">
        <f>[1]SCF!C53</f>
        <v>151492643.66</v>
      </c>
      <c r="C57" s="18">
        <v>74048614.5</v>
      </c>
      <c r="D57" s="18">
        <f t="shared" si="6"/>
        <v>77444029.159999996</v>
      </c>
      <c r="E57" s="19">
        <f t="shared" si="8"/>
        <v>51.120653312916119</v>
      </c>
    </row>
    <row r="58" spans="1:5" ht="15" customHeight="1" x14ac:dyDescent="0.3">
      <c r="A58" s="17" t="s">
        <v>51</v>
      </c>
      <c r="B58" s="18">
        <f>[1]SCF!C54</f>
        <v>3958100</v>
      </c>
      <c r="C58" s="18">
        <v>1154704.24</v>
      </c>
      <c r="D58" s="18">
        <f t="shared" si="6"/>
        <v>2803395.76</v>
      </c>
      <c r="E58" s="19">
        <f t="shared" si="8"/>
        <v>70.826804780071242</v>
      </c>
    </row>
    <row r="59" spans="1:5" ht="15" customHeight="1" x14ac:dyDescent="0.3">
      <c r="A59" s="17" t="s">
        <v>52</v>
      </c>
      <c r="B59" s="18">
        <f>[1]SCF!C55</f>
        <v>26308883.120000001</v>
      </c>
      <c r="C59" s="18">
        <v>8358034.3200000012</v>
      </c>
      <c r="D59" s="18">
        <f t="shared" si="6"/>
        <v>17950848.800000001</v>
      </c>
      <c r="E59" s="19">
        <f t="shared" si="8"/>
        <v>68.231132116565504</v>
      </c>
    </row>
    <row r="60" spans="1:5" ht="15" customHeight="1" x14ac:dyDescent="0.3">
      <c r="A60" s="17" t="s">
        <v>53</v>
      </c>
      <c r="B60" s="18">
        <f>[1]SCF!C56</f>
        <v>8443436.7599999998</v>
      </c>
      <c r="C60" s="18">
        <v>1740105.9</v>
      </c>
      <c r="D60" s="18">
        <f t="shared" si="6"/>
        <v>6703330.8599999994</v>
      </c>
      <c r="E60" s="19">
        <f t="shared" si="8"/>
        <v>79.391023472295174</v>
      </c>
    </row>
    <row r="61" spans="1:5" ht="15" customHeight="1" x14ac:dyDescent="0.3">
      <c r="A61" s="17" t="s">
        <v>54</v>
      </c>
      <c r="B61" s="18">
        <f>[1]SCF!C57</f>
        <v>3188582.74</v>
      </c>
      <c r="C61" s="18">
        <v>358738.95999999996</v>
      </c>
      <c r="D61" s="18">
        <f t="shared" si="6"/>
        <v>2829843.7800000003</v>
      </c>
      <c r="E61" s="19">
        <f t="shared" si="8"/>
        <v>88.749266076752335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36368360</v>
      </c>
      <c r="C63" s="18">
        <v>18185549.43</v>
      </c>
      <c r="D63" s="18">
        <f t="shared" ref="D63:D67" si="9">C63-B63</f>
        <v>-18182810.57</v>
      </c>
      <c r="E63" s="19">
        <f t="shared" ref="E63:E67" si="10">IFERROR(+D63/B63*100,0)</f>
        <v>-49.996234556631094</v>
      </c>
    </row>
    <row r="64" spans="1:5" x14ac:dyDescent="0.3">
      <c r="A64" s="24" t="s">
        <v>57</v>
      </c>
      <c r="B64" s="18">
        <f>[1]SCF!C61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[1]SCF!C62</f>
        <v>60757691.619999997</v>
      </c>
      <c r="C65" s="18">
        <v>0</v>
      </c>
      <c r="D65" s="18">
        <f t="shared" si="9"/>
        <v>-60757691.619999997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1043022.16</v>
      </c>
      <c r="C67" s="18">
        <v>924096.11</v>
      </c>
      <c r="D67" s="18">
        <f t="shared" si="9"/>
        <v>-118926.05000000005</v>
      </c>
      <c r="E67" s="19">
        <f t="shared" si="10"/>
        <v>-11.402063595657454</v>
      </c>
    </row>
    <row r="68" spans="1:5" ht="15" customHeight="1" x14ac:dyDescent="0.3">
      <c r="A68" s="30" t="s">
        <v>61</v>
      </c>
      <c r="B68" s="15">
        <f>+B63+B64+B65+B66+B67</f>
        <v>98169073.780000001</v>
      </c>
      <c r="C68" s="31">
        <v>19109645.539999999</v>
      </c>
      <c r="D68" s="31">
        <f t="shared" ref="D68" si="11">+C68-B68</f>
        <v>-79059428.24000001</v>
      </c>
      <c r="E68" s="32">
        <f t="shared" ref="E68" si="12">+D68/B68*100</f>
        <v>-80.533945361626508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147436395.28999999</v>
      </c>
      <c r="C70" s="15">
        <v>65217536.030000001</v>
      </c>
      <c r="D70" s="15">
        <f t="shared" ref="D70:D82" si="13">+C70-B70</f>
        <v>-82218859.25999999</v>
      </c>
      <c r="E70" s="16">
        <f t="shared" ref="E70:E82" si="14">+D70/B70*100</f>
        <v>-55.765646669724674</v>
      </c>
    </row>
    <row r="71" spans="1:5" ht="15" customHeight="1" x14ac:dyDescent="0.3">
      <c r="A71" s="17" t="s">
        <v>14</v>
      </c>
      <c r="B71" s="18">
        <f>[1]SCF!C68</f>
        <v>117988820.83</v>
      </c>
      <c r="C71" s="18">
        <v>52141406.07</v>
      </c>
      <c r="D71" s="18">
        <f t="shared" si="13"/>
        <v>-65847414.759999998</v>
      </c>
      <c r="E71" s="19">
        <f t="shared" ref="E71:E81" si="15">IFERROR(+D71/B71*100,0)</f>
        <v>-55.808181060537855</v>
      </c>
    </row>
    <row r="72" spans="1:5" ht="15" customHeight="1" x14ac:dyDescent="0.3">
      <c r="A72" s="17" t="s">
        <v>15</v>
      </c>
      <c r="B72" s="18">
        <f>[1]SCF!C69</f>
        <v>1124963.52</v>
      </c>
      <c r="C72" s="18">
        <v>497858.61000000004</v>
      </c>
      <c r="D72" s="18">
        <f t="shared" si="13"/>
        <v>-627104.90999999992</v>
      </c>
      <c r="E72" s="19">
        <f t="shared" si="15"/>
        <v>-55.744466273893032</v>
      </c>
    </row>
    <row r="73" spans="1:5" ht="15" customHeight="1" x14ac:dyDescent="0.3">
      <c r="A73" s="17" t="s">
        <v>16</v>
      </c>
      <c r="B73" s="18">
        <f>[1]SCF!C70</f>
        <v>0</v>
      </c>
      <c r="C73" s="18">
        <v>900.60000000000014</v>
      </c>
      <c r="D73" s="18">
        <f t="shared" si="13"/>
        <v>900.60000000000014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50067.289999999994</v>
      </c>
      <c r="D74" s="18">
        <f t="shared" si="13"/>
        <v>50067.289999999994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28322610.940000001</v>
      </c>
      <c r="C75" s="18">
        <v>12527303.460000001</v>
      </c>
      <c r="D75" s="18">
        <f t="shared" si="13"/>
        <v>-15795307.48</v>
      </c>
      <c r="E75" s="19">
        <f t="shared" si="15"/>
        <v>-55.769249217388719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64586091.619999997</v>
      </c>
      <c r="C77" s="18">
        <v>2161371.4900000002</v>
      </c>
      <c r="D77" s="18">
        <f t="shared" ref="D77:D81" si="16">C77-B77</f>
        <v>-62424720.129999995</v>
      </c>
      <c r="E77" s="19">
        <f t="shared" si="15"/>
        <v>-96.65350319892913</v>
      </c>
    </row>
    <row r="78" spans="1:5" x14ac:dyDescent="0.3">
      <c r="A78" s="24" t="s">
        <v>66</v>
      </c>
      <c r="B78" s="18">
        <f>[1]SCF!C75</f>
        <v>908609872.80999994</v>
      </c>
      <c r="C78" s="18">
        <v>312409084.51999998</v>
      </c>
      <c r="D78" s="18">
        <f t="shared" si="16"/>
        <v>-596200788.28999996</v>
      </c>
      <c r="E78" s="19">
        <f t="shared" si="15"/>
        <v>-65.616807183281836</v>
      </c>
    </row>
    <row r="79" spans="1:5" ht="15" customHeight="1" x14ac:dyDescent="0.3">
      <c r="A79" s="24" t="s">
        <v>67</v>
      </c>
      <c r="B79" s="18">
        <f>[1]SCF!C76</f>
        <v>8267022.2199999997</v>
      </c>
      <c r="C79" s="18">
        <v>7093682.0999999996</v>
      </c>
      <c r="D79" s="18">
        <f t="shared" si="16"/>
        <v>-1173340.1200000001</v>
      </c>
      <c r="E79" s="19">
        <f t="shared" si="15"/>
        <v>-14.193020035211665</v>
      </c>
    </row>
    <row r="80" spans="1:5" x14ac:dyDescent="0.3">
      <c r="A80" s="24" t="s">
        <v>68</v>
      </c>
      <c r="B80" s="18">
        <f>[1]SCF!C77</f>
        <v>104057.08</v>
      </c>
      <c r="C80" s="18">
        <v>0</v>
      </c>
      <c r="D80" s="18">
        <f t="shared" si="16"/>
        <v>-104057.08</v>
      </c>
      <c r="E80" s="19">
        <f t="shared" si="15"/>
        <v>-100</v>
      </c>
    </row>
    <row r="81" spans="1:5" x14ac:dyDescent="0.3">
      <c r="A81" s="24" t="s">
        <v>69</v>
      </c>
      <c r="B81" s="18">
        <f>[1]SCF!C78</f>
        <v>90966.94</v>
      </c>
      <c r="C81" s="18">
        <v>56390.790000000008</v>
      </c>
      <c r="D81" s="18">
        <f t="shared" si="16"/>
        <v>-34576.149999999994</v>
      </c>
      <c r="E81" s="19">
        <f t="shared" si="15"/>
        <v>-38.009577985144929</v>
      </c>
    </row>
    <row r="82" spans="1:5" ht="15" customHeight="1" x14ac:dyDescent="0.3">
      <c r="A82" s="30" t="s">
        <v>70</v>
      </c>
      <c r="B82" s="15">
        <f>+B70+B77+B78+B79+B80+B81</f>
        <v>1129094405.96</v>
      </c>
      <c r="C82" s="31">
        <v>386938064.93000001</v>
      </c>
      <c r="D82" s="31">
        <f t="shared" si="13"/>
        <v>-742156341.02999997</v>
      </c>
      <c r="E82" s="32">
        <f t="shared" si="14"/>
        <v>-65.730229209575242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43755562.659999996</v>
      </c>
      <c r="C84" s="18">
        <v>42698658.939999998</v>
      </c>
      <c r="D84" s="18">
        <f t="shared" ref="D84:D88" si="17">+C84-B84</f>
        <v>-1056903.7199999988</v>
      </c>
      <c r="E84" s="19">
        <f t="shared" ref="E84:E86" si="18">IFERROR(+D84/B84*100,0)</f>
        <v>-2.4154728124801101</v>
      </c>
    </row>
    <row r="85" spans="1:5" ht="15" customHeight="1" x14ac:dyDescent="0.3">
      <c r="A85" s="24" t="s">
        <v>73</v>
      </c>
      <c r="B85" s="18">
        <f>[1]SCF!C82</f>
        <v>749734394.19000006</v>
      </c>
      <c r="C85" s="18">
        <v>41348496.719999999</v>
      </c>
      <c r="D85" s="18">
        <f t="shared" si="17"/>
        <v>-708385897.47000003</v>
      </c>
      <c r="E85" s="19">
        <f t="shared" si="18"/>
        <v>-94.484913985482521</v>
      </c>
    </row>
    <row r="86" spans="1:5" ht="15" customHeight="1" x14ac:dyDescent="0.3">
      <c r="A86" s="24" t="s">
        <v>74</v>
      </c>
      <c r="B86" s="18">
        <f>[1]SCF!C83</f>
        <v>40622836.600000001</v>
      </c>
      <c r="C86" s="18">
        <v>62796.98</v>
      </c>
      <c r="D86" s="18">
        <f t="shared" si="17"/>
        <v>-40560039.620000005</v>
      </c>
      <c r="E86" s="19">
        <f t="shared" si="18"/>
        <v>-99.845414586336403</v>
      </c>
    </row>
    <row r="87" spans="1:5" ht="15" customHeight="1" x14ac:dyDescent="0.3">
      <c r="A87" s="30" t="s">
        <v>75</v>
      </c>
      <c r="B87" s="33">
        <f>+B84+B85+B86</f>
        <v>834112793.45000005</v>
      </c>
      <c r="C87" s="31">
        <v>84109952.640000001</v>
      </c>
      <c r="D87" s="31">
        <f t="shared" si="17"/>
        <v>-750002840.81000006</v>
      </c>
      <c r="E87" s="32">
        <f>+D87/B87*100</f>
        <v>-89.916237551985006</v>
      </c>
    </row>
    <row r="88" spans="1:5" ht="18" customHeight="1" x14ac:dyDescent="0.3">
      <c r="A88" s="25" t="s">
        <v>76</v>
      </c>
      <c r="B88" s="27">
        <f>+B45+B46+B68+B82+B87</f>
        <v>9866873668.170002</v>
      </c>
      <c r="C88" s="27">
        <v>3742687224</v>
      </c>
      <c r="D88" s="27">
        <f t="shared" si="17"/>
        <v>-6124186444.170002</v>
      </c>
      <c r="E88" s="28">
        <f>+D88/B88*100</f>
        <v>-62.068155021851503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99825929.730000004</v>
      </c>
      <c r="C91" s="18">
        <v>64886871.940000005</v>
      </c>
      <c r="D91" s="18">
        <f t="shared" ref="D91:D98" si="19">+C91-B91</f>
        <v>-34939057.789999999</v>
      </c>
      <c r="E91" s="19">
        <f>IFERROR(+D91/B91*100,0)</f>
        <v>-34.999982353783182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35999999.960000001</v>
      </c>
      <c r="C93" s="18">
        <v>18006159.329999998</v>
      </c>
      <c r="D93" s="18">
        <f t="shared" si="19"/>
        <v>-17993840.630000003</v>
      </c>
      <c r="E93" s="19">
        <f t="shared" si="20"/>
        <v>-49.982890694425443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14412.060000000001</v>
      </c>
      <c r="D96" s="18">
        <f t="shared" si="19"/>
        <v>14412.060000000001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32440278.120000001</v>
      </c>
      <c r="C97" s="18">
        <v>25807782.420000002</v>
      </c>
      <c r="D97" s="18">
        <f t="shared" si="19"/>
        <v>-6632495.6999999993</v>
      </c>
      <c r="E97" s="19">
        <f t="shared" si="20"/>
        <v>-20.445249191346942</v>
      </c>
    </row>
    <row r="98" spans="1:5" ht="15" customHeight="1" x14ac:dyDescent="0.3">
      <c r="A98" s="30" t="s">
        <v>85</v>
      </c>
      <c r="B98" s="33">
        <f>SUM(B91:B97)</f>
        <v>168266207.81</v>
      </c>
      <c r="C98" s="31">
        <v>108715225.75000001</v>
      </c>
      <c r="D98" s="31">
        <f t="shared" si="19"/>
        <v>-59550982.059999987</v>
      </c>
      <c r="E98" s="32">
        <f t="shared" ref="E98" si="21">+D98/B98*100</f>
        <v>-35.390933708592733</v>
      </c>
    </row>
    <row r="99" spans="1:5" ht="15" customHeight="1" x14ac:dyDescent="0.3">
      <c r="A99" s="34" t="s">
        <v>86</v>
      </c>
      <c r="B99" s="35">
        <f>+B42-B88-B98</f>
        <v>-147849072.3400026</v>
      </c>
      <c r="C99" s="36">
        <v>-67776898.409999862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180169999.97</v>
      </c>
      <c r="C100" s="18">
        <v>237843970.13999999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32320927.629997402</v>
      </c>
      <c r="C101" s="36">
        <v>170067071.73000014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ZAMSURECO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ZAMSURECO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4230439804</v>
      </c>
      <c r="C16" s="15">
        <v>2232093313.7900004</v>
      </c>
      <c r="D16" s="15">
        <f>+C16-B16</f>
        <v>-1998346490.2099996</v>
      </c>
      <c r="E16" s="16">
        <f t="shared" ref="E16:E42" si="0">+D16/B16*100</f>
        <v>-47.237322424975922</v>
      </c>
    </row>
    <row r="17" spans="1:5" ht="15" customHeight="1" x14ac:dyDescent="0.3">
      <c r="A17" s="17" t="s">
        <v>11</v>
      </c>
      <c r="B17" s="18">
        <f>[2]SCF!C13</f>
        <v>3831279115</v>
      </c>
      <c r="C17" s="18">
        <v>1940863216.6300001</v>
      </c>
      <c r="D17" s="18">
        <f t="shared" ref="D17:D42" si="1">+C17-B17</f>
        <v>-1890415898.3699999</v>
      </c>
      <c r="E17" s="19">
        <f t="shared" ref="E17:E18" si="2">IFERROR(+D17/B17*100,0)</f>
        <v>-49.34163869629738</v>
      </c>
    </row>
    <row r="18" spans="1:5" ht="15" customHeight="1" x14ac:dyDescent="0.3">
      <c r="A18" s="17" t="s">
        <v>12</v>
      </c>
      <c r="B18" s="18">
        <f>[2]SCF!C14</f>
        <v>86801718</v>
      </c>
      <c r="C18" s="18">
        <v>38841106.560000002</v>
      </c>
      <c r="D18" s="18">
        <f t="shared" si="1"/>
        <v>-47960611.439999998</v>
      </c>
      <c r="E18" s="19">
        <f t="shared" si="2"/>
        <v>-55.253067041829738</v>
      </c>
    </row>
    <row r="19" spans="1:5" ht="15" customHeight="1" x14ac:dyDescent="0.3">
      <c r="A19" s="20" t="s">
        <v>13</v>
      </c>
      <c r="B19" s="15">
        <f>[2]SCF!C15</f>
        <v>66595808</v>
      </c>
      <c r="C19" s="21">
        <v>31119715.16</v>
      </c>
      <c r="D19" s="21">
        <f t="shared" si="1"/>
        <v>-35476092.840000004</v>
      </c>
      <c r="E19" s="22">
        <f t="shared" si="0"/>
        <v>-53.27075968505406</v>
      </c>
    </row>
    <row r="20" spans="1:5" ht="15" customHeight="1" x14ac:dyDescent="0.3">
      <c r="A20" s="23" t="s">
        <v>14</v>
      </c>
      <c r="B20" s="18">
        <f>[2]SCF!C16</f>
        <v>66595808</v>
      </c>
      <c r="C20" s="18">
        <v>25141752.75</v>
      </c>
      <c r="D20" s="18">
        <f t="shared" si="1"/>
        <v>-41454055.25</v>
      </c>
      <c r="E20" s="19">
        <f t="shared" ref="E20:E28" si="3">IFERROR(+D20/B20*100,0)</f>
        <v>-62.247244225942865</v>
      </c>
    </row>
    <row r="21" spans="1:5" ht="15" customHeight="1" x14ac:dyDescent="0.3">
      <c r="A21" s="23" t="s">
        <v>15</v>
      </c>
      <c r="B21" s="18">
        <f>[2]SCF!C17</f>
        <v>0</v>
      </c>
      <c r="C21" s="18">
        <v>230319.94999999998</v>
      </c>
      <c r="D21" s="18">
        <f t="shared" si="1"/>
        <v>230319.94999999998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[2]SCF!C18</f>
        <v>0</v>
      </c>
      <c r="C22" s="18">
        <v>44.94</v>
      </c>
      <c r="D22" s="18">
        <f t="shared" si="1"/>
        <v>44.94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1597.09</v>
      </c>
      <c r="D23" s="18">
        <f t="shared" si="1"/>
        <v>1597.09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0</v>
      </c>
      <c r="C24" s="18">
        <v>5746000.4299999997</v>
      </c>
      <c r="D24" s="18">
        <f t="shared" si="1"/>
        <v>5746000.4299999997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29382262</v>
      </c>
      <c r="C26" s="18">
        <v>37926.86</v>
      </c>
      <c r="D26" s="18">
        <f t="shared" si="1"/>
        <v>-29344335.140000001</v>
      </c>
      <c r="E26" s="19">
        <f t="shared" si="3"/>
        <v>-99.870919196078233</v>
      </c>
    </row>
    <row r="27" spans="1:5" ht="15" customHeight="1" x14ac:dyDescent="0.3">
      <c r="A27" s="17" t="s">
        <v>21</v>
      </c>
      <c r="B27" s="18">
        <f>[2]SCF!C23</f>
        <v>216380901</v>
      </c>
      <c r="C27" s="18">
        <v>220916871.78</v>
      </c>
      <c r="D27" s="18">
        <f t="shared" si="1"/>
        <v>4535970.7800000012</v>
      </c>
      <c r="E27" s="19">
        <f t="shared" si="3"/>
        <v>2.0962898107167049</v>
      </c>
    </row>
    <row r="28" spans="1:5" ht="15" customHeight="1" x14ac:dyDescent="0.3">
      <c r="A28" s="17" t="s">
        <v>22</v>
      </c>
      <c r="B28" s="18">
        <f>[2]SCF!C24</f>
        <v>0</v>
      </c>
      <c r="C28" s="18">
        <v>314476.79999999999</v>
      </c>
      <c r="D28" s="18">
        <f t="shared" si="1"/>
        <v>314476.79999999999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120116340</v>
      </c>
      <c r="C29" s="15">
        <v>91852769.24000001</v>
      </c>
      <c r="D29" s="15">
        <f t="shared" si="1"/>
        <v>-28263570.75999999</v>
      </c>
      <c r="E29" s="16">
        <f t="shared" si="0"/>
        <v>-23.530163140168931</v>
      </c>
    </row>
    <row r="30" spans="1:5" ht="15" customHeight="1" x14ac:dyDescent="0.3">
      <c r="A30" s="17" t="s">
        <v>24</v>
      </c>
      <c r="B30" s="18">
        <f>[2]SCF!C26</f>
        <v>12041929</v>
      </c>
      <c r="C30" s="18">
        <v>9899973.0600000005</v>
      </c>
      <c r="D30" s="18">
        <f t="shared" si="1"/>
        <v>-2141955.9399999995</v>
      </c>
      <c r="E30" s="19">
        <f t="shared" ref="E30:E32" si="4">IFERROR(+D30/B30*100,0)</f>
        <v>-17.787481889321882</v>
      </c>
    </row>
    <row r="31" spans="1:5" ht="15" customHeight="1" x14ac:dyDescent="0.3">
      <c r="A31" s="17" t="s">
        <v>25</v>
      </c>
      <c r="B31" s="18">
        <f>[2]SCF!C27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108074411</v>
      </c>
      <c r="C32" s="18">
        <v>81952796.180000007</v>
      </c>
      <c r="D32" s="18">
        <f t="shared" si="1"/>
        <v>-26121614.819999993</v>
      </c>
      <c r="E32" s="19">
        <f t="shared" si="4"/>
        <v>-24.170027463762899</v>
      </c>
    </row>
    <row r="33" spans="1:5" x14ac:dyDescent="0.3">
      <c r="A33" s="14" t="s">
        <v>27</v>
      </c>
      <c r="B33" s="15">
        <f>[2]SCF!C29</f>
        <v>74500000</v>
      </c>
      <c r="C33" s="15">
        <v>0</v>
      </c>
      <c r="D33" s="15">
        <f t="shared" si="1"/>
        <v>-74500000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[2]SCF!C31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74500000</v>
      </c>
      <c r="C36" s="18">
        <v>0</v>
      </c>
      <c r="D36" s="18">
        <f t="shared" si="1"/>
        <v>-74500000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159720768</v>
      </c>
      <c r="C40" s="18">
        <v>21900000</v>
      </c>
      <c r="D40" s="18">
        <f t="shared" si="1"/>
        <v>-137820768</v>
      </c>
      <c r="E40" s="19">
        <f t="shared" si="5"/>
        <v>-86.288570813784219</v>
      </c>
    </row>
    <row r="41" spans="1:5" ht="15" customHeight="1" x14ac:dyDescent="0.3">
      <c r="A41" s="24" t="s">
        <v>35</v>
      </c>
      <c r="B41" s="18">
        <f>[2]SCF!C37</f>
        <v>4839990</v>
      </c>
      <c r="C41" s="18">
        <v>0</v>
      </c>
      <c r="D41" s="18">
        <f t="shared" si="1"/>
        <v>-4839990</v>
      </c>
      <c r="E41" s="19">
        <f t="shared" si="5"/>
        <v>-100</v>
      </c>
    </row>
    <row r="42" spans="1:5" ht="15" customHeight="1" x14ac:dyDescent="0.3">
      <c r="A42" s="25" t="s">
        <v>36</v>
      </c>
      <c r="B42" s="26">
        <f>[2]SCF!C38</f>
        <v>4589616902</v>
      </c>
      <c r="C42" s="27">
        <v>2345846083.0300007</v>
      </c>
      <c r="D42" s="27">
        <f t="shared" si="1"/>
        <v>-2243770818.9699993</v>
      </c>
      <c r="E42" s="28">
        <f t="shared" si="0"/>
        <v>-48.887976205426639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3401389471</v>
      </c>
      <c r="C45" s="18">
        <v>1728739540</v>
      </c>
      <c r="D45" s="18">
        <f>C45-B45</f>
        <v>-1672649931</v>
      </c>
      <c r="E45" s="19">
        <f>IFERROR(+D45/B45*100,0)</f>
        <v>-49.175489759725899</v>
      </c>
    </row>
    <row r="46" spans="1:5" ht="15" customHeight="1" x14ac:dyDescent="0.3">
      <c r="A46" s="14" t="s">
        <v>39</v>
      </c>
      <c r="B46" s="15">
        <f>[2]SCF!C42</f>
        <v>287699582</v>
      </c>
      <c r="C46" s="15">
        <v>120353424.10000001</v>
      </c>
      <c r="D46" s="15">
        <f t="shared" ref="D46:D61" si="6">+B46-C46</f>
        <v>167346157.89999998</v>
      </c>
      <c r="E46" s="16">
        <f t="shared" ref="E46" si="7">+D46/B46*100</f>
        <v>58.166979853311005</v>
      </c>
    </row>
    <row r="47" spans="1:5" ht="15" customHeight="1" x14ac:dyDescent="0.3">
      <c r="A47" s="17" t="s">
        <v>40</v>
      </c>
      <c r="B47" s="18">
        <f>[2]SCF!C43</f>
        <v>105016394</v>
      </c>
      <c r="C47" s="18">
        <v>51037780.189999998</v>
      </c>
      <c r="D47" s="18">
        <f t="shared" si="6"/>
        <v>53978613.810000002</v>
      </c>
      <c r="E47" s="19">
        <f t="shared" ref="E47:E61" si="8">IFERROR(+D47/B47*100,0)</f>
        <v>51.400178347392121</v>
      </c>
    </row>
    <row r="48" spans="1:5" ht="15" customHeight="1" x14ac:dyDescent="0.3">
      <c r="A48" s="17" t="s">
        <v>41</v>
      </c>
      <c r="B48" s="18">
        <f>[2]SCF!C44</f>
        <v>9640852</v>
      </c>
      <c r="C48" s="18">
        <v>5543776.7199999997</v>
      </c>
      <c r="D48" s="18">
        <f t="shared" si="6"/>
        <v>4097075.2800000003</v>
      </c>
      <c r="E48" s="19">
        <f t="shared" si="8"/>
        <v>42.497024951736634</v>
      </c>
    </row>
    <row r="49" spans="1:5" ht="15" customHeight="1" x14ac:dyDescent="0.3">
      <c r="A49" s="17" t="s">
        <v>42</v>
      </c>
      <c r="B49" s="18">
        <f>[2]SCF!C45</f>
        <v>37772047</v>
      </c>
      <c r="C49" s="18">
        <v>19392216.799999997</v>
      </c>
      <c r="D49" s="18">
        <f t="shared" si="6"/>
        <v>18379830.200000003</v>
      </c>
      <c r="E49" s="19">
        <f t="shared" si="8"/>
        <v>48.659873265539467</v>
      </c>
    </row>
    <row r="50" spans="1:5" ht="15" customHeight="1" x14ac:dyDescent="0.3">
      <c r="A50" s="17" t="s">
        <v>43</v>
      </c>
      <c r="B50" s="18">
        <f>[2]SCF!C46</f>
        <v>4473795</v>
      </c>
      <c r="C50" s="18">
        <v>2062073.7500000002</v>
      </c>
      <c r="D50" s="18">
        <f t="shared" si="6"/>
        <v>2411721.25</v>
      </c>
      <c r="E50" s="19">
        <f t="shared" si="8"/>
        <v>53.907728226259813</v>
      </c>
    </row>
    <row r="51" spans="1:5" ht="15" customHeight="1" x14ac:dyDescent="0.3">
      <c r="A51" s="17" t="s">
        <v>44</v>
      </c>
      <c r="B51" s="18">
        <f>[2]SCF!C47</f>
        <v>15289358</v>
      </c>
      <c r="C51" s="18">
        <v>3679162.9200000004</v>
      </c>
      <c r="D51" s="18">
        <f t="shared" si="6"/>
        <v>11610195.08</v>
      </c>
      <c r="E51" s="19">
        <f t="shared" si="8"/>
        <v>75.936445990734214</v>
      </c>
    </row>
    <row r="52" spans="1:5" x14ac:dyDescent="0.3">
      <c r="A52" s="17" t="s">
        <v>45</v>
      </c>
      <c r="B52" s="18">
        <f>[2]SCF!C48</f>
        <v>3046715</v>
      </c>
      <c r="C52" s="18">
        <v>2221156.9400000004</v>
      </c>
      <c r="D52" s="18">
        <f t="shared" si="6"/>
        <v>825558.05999999959</v>
      </c>
      <c r="E52" s="19">
        <f t="shared" si="8"/>
        <v>27.096661814446037</v>
      </c>
    </row>
    <row r="53" spans="1:5" ht="15" customHeight="1" x14ac:dyDescent="0.3">
      <c r="A53" s="17" t="s">
        <v>46</v>
      </c>
      <c r="B53" s="18">
        <f>[2]SCF!C49</f>
        <v>18578199</v>
      </c>
      <c r="C53" s="18">
        <v>6388914.8599999994</v>
      </c>
      <c r="D53" s="18">
        <f t="shared" si="6"/>
        <v>12189284.140000001</v>
      </c>
      <c r="E53" s="19">
        <f t="shared" si="8"/>
        <v>65.610687774417755</v>
      </c>
    </row>
    <row r="54" spans="1:5" ht="15" customHeight="1" x14ac:dyDescent="0.3">
      <c r="A54" s="17" t="s">
        <v>47</v>
      </c>
      <c r="B54" s="18">
        <f>[2]SCF!C50</f>
        <v>14800500</v>
      </c>
      <c r="C54" s="18">
        <v>353120.25</v>
      </c>
      <c r="D54" s="18">
        <f t="shared" si="6"/>
        <v>14447379.75</v>
      </c>
      <c r="E54" s="19">
        <f t="shared" si="8"/>
        <v>97.614132968480789</v>
      </c>
    </row>
    <row r="55" spans="1:5" ht="15" customHeight="1" x14ac:dyDescent="0.3">
      <c r="A55" s="17" t="s">
        <v>48</v>
      </c>
      <c r="B55" s="18">
        <f>[2]SCF!C51</f>
        <v>2640000</v>
      </c>
      <c r="C55" s="18">
        <v>1247547.0900000001</v>
      </c>
      <c r="D55" s="18">
        <f t="shared" si="6"/>
        <v>1392452.91</v>
      </c>
      <c r="E55" s="19">
        <f t="shared" si="8"/>
        <v>52.744428409090901</v>
      </c>
    </row>
    <row r="56" spans="1:5" ht="15" customHeight="1" x14ac:dyDescent="0.3">
      <c r="A56" s="17" t="s">
        <v>49</v>
      </c>
      <c r="B56" s="18">
        <f>[2]SCF!C52</f>
        <v>2328000</v>
      </c>
      <c r="C56" s="18">
        <v>1140568.05</v>
      </c>
      <c r="D56" s="18">
        <f t="shared" si="6"/>
        <v>1187431.95</v>
      </c>
      <c r="E56" s="19">
        <f t="shared" si="8"/>
        <v>51.006527061855664</v>
      </c>
    </row>
    <row r="57" spans="1:5" ht="15" customHeight="1" x14ac:dyDescent="0.3">
      <c r="A57" s="17" t="s">
        <v>50</v>
      </c>
      <c r="B57" s="18">
        <f>[2]SCF!C53</f>
        <v>19230540</v>
      </c>
      <c r="C57" s="18">
        <v>9192219.0099999998</v>
      </c>
      <c r="D57" s="18">
        <f t="shared" si="6"/>
        <v>10038320.99</v>
      </c>
      <c r="E57" s="19">
        <f t="shared" si="8"/>
        <v>52.199891370705146</v>
      </c>
    </row>
    <row r="58" spans="1:5" ht="15" customHeight="1" x14ac:dyDescent="0.3">
      <c r="A58" s="17" t="s">
        <v>51</v>
      </c>
      <c r="B58" s="18">
        <f>[2]SCF!C54</f>
        <v>7988940</v>
      </c>
      <c r="C58" s="18">
        <v>985004</v>
      </c>
      <c r="D58" s="18">
        <f t="shared" si="6"/>
        <v>7003936</v>
      </c>
      <c r="E58" s="19">
        <f t="shared" si="8"/>
        <v>87.67040433399174</v>
      </c>
    </row>
    <row r="59" spans="1:5" ht="15" customHeight="1" x14ac:dyDescent="0.3">
      <c r="A59" s="17" t="s">
        <v>52</v>
      </c>
      <c r="B59" s="18">
        <f>[2]SCF!C55</f>
        <v>23544850</v>
      </c>
      <c r="C59" s="18">
        <v>4718570.12</v>
      </c>
      <c r="D59" s="18">
        <f t="shared" si="6"/>
        <v>18826279.879999999</v>
      </c>
      <c r="E59" s="19">
        <f t="shared" si="8"/>
        <v>79.95922624268151</v>
      </c>
    </row>
    <row r="60" spans="1:5" ht="15" customHeight="1" x14ac:dyDescent="0.3">
      <c r="A60" s="17" t="s">
        <v>53</v>
      </c>
      <c r="B60" s="18">
        <f>[2]SCF!C56</f>
        <v>2676487</v>
      </c>
      <c r="C60" s="18">
        <v>936950.2</v>
      </c>
      <c r="D60" s="18">
        <f t="shared" si="6"/>
        <v>1739536.8</v>
      </c>
      <c r="E60" s="19">
        <f t="shared" si="8"/>
        <v>64.993284107115031</v>
      </c>
    </row>
    <row r="61" spans="1:5" ht="15" customHeight="1" x14ac:dyDescent="0.3">
      <c r="A61" s="17" t="s">
        <v>54</v>
      </c>
      <c r="B61" s="18">
        <f>[2]SCF!C57</f>
        <v>20672905</v>
      </c>
      <c r="C61" s="18">
        <v>11454363.199999999</v>
      </c>
      <c r="D61" s="18">
        <f t="shared" si="6"/>
        <v>9218541.8000000007</v>
      </c>
      <c r="E61" s="19">
        <f t="shared" si="8"/>
        <v>44.592386991571821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2841108</v>
      </c>
      <c r="C63" s="18">
        <v>0</v>
      </c>
      <c r="D63" s="18">
        <f t="shared" ref="D63:D67" si="9">C63-B63</f>
        <v>-2841108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[2]SCF!C61</f>
        <v>18174890</v>
      </c>
      <c r="C64" s="18">
        <v>0</v>
      </c>
      <c r="D64" s="18">
        <f t="shared" si="9"/>
        <v>-18174890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[2]SCF!C62</f>
        <v>8959860</v>
      </c>
      <c r="C65" s="18">
        <v>0</v>
      </c>
      <c r="D65" s="18">
        <f t="shared" si="9"/>
        <v>-8959860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29975858</v>
      </c>
      <c r="C68" s="31">
        <v>0</v>
      </c>
      <c r="D68" s="31">
        <f t="shared" ref="D68" si="11">+C68-B68</f>
        <v>-29975858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66595808</v>
      </c>
      <c r="C70" s="15">
        <v>30082339.469999999</v>
      </c>
      <c r="D70" s="15">
        <f t="shared" ref="D70:D82" si="13">+C70-B70</f>
        <v>-36513468.530000001</v>
      </c>
      <c r="E70" s="16">
        <f t="shared" ref="E70:E82" si="14">+D70/B70*100</f>
        <v>-54.828478888641165</v>
      </c>
    </row>
    <row r="71" spans="1:5" ht="15" customHeight="1" x14ac:dyDescent="0.3">
      <c r="A71" s="17" t="s">
        <v>14</v>
      </c>
      <c r="B71" s="18">
        <f>[2]SCF!C68</f>
        <v>66595808</v>
      </c>
      <c r="C71" s="18">
        <v>24117735.84</v>
      </c>
      <c r="D71" s="18">
        <f t="shared" si="13"/>
        <v>-42478072.159999996</v>
      </c>
      <c r="E71" s="19">
        <f t="shared" ref="E71:E81" si="15">IFERROR(+D71/B71*100,0)</f>
        <v>-63.784903938698356</v>
      </c>
    </row>
    <row r="72" spans="1:5" ht="15" customHeight="1" x14ac:dyDescent="0.3">
      <c r="A72" s="17" t="s">
        <v>15</v>
      </c>
      <c r="B72" s="18">
        <f>[2]SCF!C69</f>
        <v>0</v>
      </c>
      <c r="C72" s="18">
        <v>229950.4</v>
      </c>
      <c r="D72" s="18">
        <f t="shared" si="13"/>
        <v>229950.4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[2]SCF!C70</f>
        <v>0</v>
      </c>
      <c r="C73" s="18">
        <v>44.33</v>
      </c>
      <c r="D73" s="18">
        <f t="shared" si="13"/>
        <v>44.33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1008915.6</v>
      </c>
      <c r="D74" s="18">
        <f t="shared" si="13"/>
        <v>1008915.6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0</v>
      </c>
      <c r="C75" s="18">
        <v>4725693.3</v>
      </c>
      <c r="D75" s="18">
        <f t="shared" si="13"/>
        <v>4725693.3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29382262</v>
      </c>
      <c r="C77" s="18">
        <v>708278.2</v>
      </c>
      <c r="D77" s="18">
        <f t="shared" ref="D77:D81" si="16">C77-B77</f>
        <v>-28673983.800000001</v>
      </c>
      <c r="E77" s="19">
        <f t="shared" si="15"/>
        <v>-97.58943610263907</v>
      </c>
    </row>
    <row r="78" spans="1:5" x14ac:dyDescent="0.3">
      <c r="A78" s="24" t="s">
        <v>66</v>
      </c>
      <c r="B78" s="18">
        <f>[2]SCF!C75</f>
        <v>216380901</v>
      </c>
      <c r="C78" s="18">
        <v>204981273.46000001</v>
      </c>
      <c r="D78" s="18">
        <f t="shared" si="16"/>
        <v>-11399627.539999992</v>
      </c>
      <c r="E78" s="19">
        <f t="shared" si="15"/>
        <v>-5.2683150348837815</v>
      </c>
    </row>
    <row r="79" spans="1:5" ht="15" customHeight="1" x14ac:dyDescent="0.3">
      <c r="A79" s="24" t="s">
        <v>67</v>
      </c>
      <c r="B79" s="18">
        <f>[2]SCF!C76</f>
        <v>4839991</v>
      </c>
      <c r="C79" s="18">
        <v>6960938.4400000004</v>
      </c>
      <c r="D79" s="18">
        <f t="shared" si="16"/>
        <v>2120947.4400000004</v>
      </c>
      <c r="E79" s="19">
        <f t="shared" si="15"/>
        <v>43.821309585079817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63917422.969999999</v>
      </c>
      <c r="D81" s="18">
        <f t="shared" si="16"/>
        <v>63917422.969999999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317198962</v>
      </c>
      <c r="C82" s="31">
        <v>306650252.53999996</v>
      </c>
      <c r="D82" s="31">
        <f t="shared" si="13"/>
        <v>-10548709.460000038</v>
      </c>
      <c r="E82" s="32">
        <f t="shared" si="14"/>
        <v>-3.3255813302440882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313112642</v>
      </c>
      <c r="C85" s="18">
        <v>52103107.919999994</v>
      </c>
      <c r="D85" s="18">
        <f t="shared" si="17"/>
        <v>-261009534.08000001</v>
      </c>
      <c r="E85" s="19">
        <f t="shared" si="18"/>
        <v>-83.359628155799598</v>
      </c>
    </row>
    <row r="86" spans="1:5" ht="15" customHeight="1" x14ac:dyDescent="0.3">
      <c r="A86" s="24" t="s">
        <v>74</v>
      </c>
      <c r="B86" s="18">
        <f>[2]SCF!C83</f>
        <v>243584948</v>
      </c>
      <c r="C86" s="18">
        <v>42011595.780000001</v>
      </c>
      <c r="D86" s="18">
        <f t="shared" si="17"/>
        <v>-201573352.22</v>
      </c>
      <c r="E86" s="19">
        <f t="shared" si="18"/>
        <v>-82.752794815548299</v>
      </c>
    </row>
    <row r="87" spans="1:5" ht="15" customHeight="1" x14ac:dyDescent="0.3">
      <c r="A87" s="30" t="s">
        <v>75</v>
      </c>
      <c r="B87" s="33">
        <f>+B84+B85+B86</f>
        <v>556697590</v>
      </c>
      <c r="C87" s="31">
        <v>94114703.699999988</v>
      </c>
      <c r="D87" s="31">
        <f t="shared" si="17"/>
        <v>-462582886.30000001</v>
      </c>
      <c r="E87" s="32">
        <f>+D87/B87*100</f>
        <v>-83.094106137588994</v>
      </c>
    </row>
    <row r="88" spans="1:5" ht="18" customHeight="1" x14ac:dyDescent="0.3">
      <c r="A88" s="25" t="s">
        <v>76</v>
      </c>
      <c r="B88" s="27">
        <f>+B45+B46+B68+B82+B87</f>
        <v>4592961463</v>
      </c>
      <c r="C88" s="27">
        <v>2249857920.3399997</v>
      </c>
      <c r="D88" s="27">
        <f t="shared" si="17"/>
        <v>-2343103542.6600003</v>
      </c>
      <c r="E88" s="28">
        <f>+D88/B88*100</f>
        <v>-51.015092583196797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86801718</v>
      </c>
      <c r="C91" s="18">
        <v>38841106.560000002</v>
      </c>
      <c r="D91" s="18">
        <f t="shared" ref="D91:D98" si="19">+C91-B91</f>
        <v>-47960611.439999998</v>
      </c>
      <c r="E91" s="19">
        <f>IFERROR(+D91/B91*100,0)</f>
        <v>-55.253067041829738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30000000</v>
      </c>
      <c r="C93" s="18">
        <v>12000000</v>
      </c>
      <c r="D93" s="18">
        <f t="shared" si="19"/>
        <v>-18000000</v>
      </c>
      <c r="E93" s="19">
        <f t="shared" si="20"/>
        <v>-60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1200000</v>
      </c>
      <c r="C95" s="18">
        <v>600000</v>
      </c>
      <c r="D95" s="18">
        <f t="shared" si="19"/>
        <v>-600000</v>
      </c>
      <c r="E95" s="19">
        <f t="shared" si="20"/>
        <v>-50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118001718</v>
      </c>
      <c r="C98" s="31">
        <v>51441106.560000002</v>
      </c>
      <c r="D98" s="31">
        <f t="shared" si="19"/>
        <v>-66560611.439999998</v>
      </c>
      <c r="E98" s="32">
        <f t="shared" ref="E98" si="21">+D98/B98*100</f>
        <v>-56.406476590450993</v>
      </c>
    </row>
    <row r="99" spans="1:5" ht="15" customHeight="1" x14ac:dyDescent="0.3">
      <c r="A99" s="34" t="s">
        <v>86</v>
      </c>
      <c r="B99" s="35">
        <f>+B42-B88-B98</f>
        <v>-121346279</v>
      </c>
      <c r="C99" s="36">
        <v>44547056.130001009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200468733</v>
      </c>
      <c r="C100" s="18">
        <v>189035820.5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79122454</v>
      </c>
      <c r="C101" s="36">
        <v>233582876.63000101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ZAMSURECO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ZAMSURECO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3035464676</v>
      </c>
      <c r="C16" s="15">
        <v>1121271886.9400001</v>
      </c>
      <c r="D16" s="15">
        <f>+C16-B16</f>
        <v>-1914192789.0599999</v>
      </c>
      <c r="E16" s="16">
        <f t="shared" ref="E16:E42" si="0">+D16/B16*100</f>
        <v>-63.060947610249841</v>
      </c>
    </row>
    <row r="17" spans="1:5" ht="15" customHeight="1" x14ac:dyDescent="0.3">
      <c r="A17" s="17" t="s">
        <v>11</v>
      </c>
      <c r="B17" s="18">
        <f>[3]SCF!C13</f>
        <v>2646365879</v>
      </c>
      <c r="C17" s="18">
        <v>988041177.08000016</v>
      </c>
      <c r="D17" s="18">
        <f t="shared" ref="D17:D42" si="1">+C17-B17</f>
        <v>-1658324701.9199998</v>
      </c>
      <c r="E17" s="19">
        <f t="shared" ref="E17:E18" si="2">IFERROR(+D17/B17*100,0)</f>
        <v>-62.664226253802902</v>
      </c>
    </row>
    <row r="18" spans="1:5" ht="15" customHeight="1" x14ac:dyDescent="0.3">
      <c r="A18" s="17" t="s">
        <v>12</v>
      </c>
      <c r="B18" s="18">
        <f>[3]SCF!C14</f>
        <v>85697008</v>
      </c>
      <c r="C18" s="18">
        <v>23008513.52</v>
      </c>
      <c r="D18" s="18">
        <f t="shared" si="1"/>
        <v>-62688494.480000004</v>
      </c>
      <c r="E18" s="19">
        <f t="shared" si="2"/>
        <v>-73.151322249196852</v>
      </c>
    </row>
    <row r="19" spans="1:5" ht="15" customHeight="1" x14ac:dyDescent="0.3">
      <c r="A19" s="20" t="s">
        <v>13</v>
      </c>
      <c r="B19" s="15">
        <f>[3]SCF!C15</f>
        <v>38788499</v>
      </c>
      <c r="C19" s="21">
        <v>18476547.91</v>
      </c>
      <c r="D19" s="21">
        <f t="shared" si="1"/>
        <v>-20311951.09</v>
      </c>
      <c r="E19" s="22">
        <f t="shared" si="0"/>
        <v>-52.365911581162237</v>
      </c>
    </row>
    <row r="20" spans="1:5" ht="15" customHeight="1" x14ac:dyDescent="0.3">
      <c r="A20" s="23" t="s">
        <v>14</v>
      </c>
      <c r="B20" s="18">
        <f>[3]SCF!C16</f>
        <v>20330745.84</v>
      </c>
      <c r="C20" s="18">
        <v>15050393.560000001</v>
      </c>
      <c r="D20" s="18">
        <f t="shared" si="1"/>
        <v>-5280352.2799999993</v>
      </c>
      <c r="E20" s="19">
        <f t="shared" ref="E20:E28" si="3">IFERROR(+D20/B20*100,0)</f>
        <v>-25.972250706174776</v>
      </c>
    </row>
    <row r="21" spans="1:5" ht="15" customHeight="1" x14ac:dyDescent="0.3">
      <c r="A21" s="23" t="s">
        <v>15</v>
      </c>
      <c r="B21" s="18">
        <f>[3]SCF!C17</f>
        <v>308804.65000000002</v>
      </c>
      <c r="C21" s="18">
        <v>116635.72</v>
      </c>
      <c r="D21" s="18">
        <f t="shared" si="1"/>
        <v>-192168.93000000002</v>
      </c>
      <c r="E21" s="19">
        <f t="shared" si="3"/>
        <v>-62.229934037586546</v>
      </c>
    </row>
    <row r="22" spans="1:5" ht="15" customHeight="1" x14ac:dyDescent="0.3">
      <c r="A22" s="23" t="s">
        <v>16</v>
      </c>
      <c r="B22" s="18">
        <f>[3]SCF!C18</f>
        <v>455771.98</v>
      </c>
      <c r="C22" s="18">
        <v>477.67</v>
      </c>
      <c r="D22" s="18">
        <f t="shared" si="1"/>
        <v>-455294.31</v>
      </c>
      <c r="E22" s="19">
        <f t="shared" si="3"/>
        <v>-99.895195400120912</v>
      </c>
    </row>
    <row r="23" spans="1:5" ht="15" customHeight="1" x14ac:dyDescent="0.3">
      <c r="A23" s="23" t="s">
        <v>17</v>
      </c>
      <c r="B23" s="18">
        <f>[3]SCF!C19</f>
        <v>9979277.8300000001</v>
      </c>
      <c r="C23" s="18">
        <v>18754.830000000002</v>
      </c>
      <c r="D23" s="18">
        <f t="shared" si="1"/>
        <v>-9960523</v>
      </c>
      <c r="E23" s="19">
        <f t="shared" si="3"/>
        <v>-99.812062252204072</v>
      </c>
    </row>
    <row r="24" spans="1:5" ht="15" customHeight="1" x14ac:dyDescent="0.3">
      <c r="A24" s="23" t="s">
        <v>18</v>
      </c>
      <c r="B24" s="18">
        <f>[3]SCF!C20</f>
        <v>7713898.7000000002</v>
      </c>
      <c r="C24" s="18">
        <v>3290286.1300000004</v>
      </c>
      <c r="D24" s="18">
        <f t="shared" si="1"/>
        <v>-4423612.57</v>
      </c>
      <c r="E24" s="19">
        <f t="shared" si="3"/>
        <v>-57.346002871414427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17113597</v>
      </c>
      <c r="C26" s="18">
        <v>125384.03</v>
      </c>
      <c r="D26" s="18">
        <f t="shared" si="1"/>
        <v>-16988212.969999999</v>
      </c>
      <c r="E26" s="19">
        <f t="shared" si="3"/>
        <v>-99.267342628203764</v>
      </c>
    </row>
    <row r="27" spans="1:5" ht="15" customHeight="1" x14ac:dyDescent="0.3">
      <c r="A27" s="17" t="s">
        <v>21</v>
      </c>
      <c r="B27" s="18">
        <f>[3]SCF!C23</f>
        <v>247499693</v>
      </c>
      <c r="C27" s="18">
        <v>91420220.950000018</v>
      </c>
      <c r="D27" s="18">
        <f t="shared" si="1"/>
        <v>-156079472.04999998</v>
      </c>
      <c r="E27" s="19">
        <f t="shared" si="3"/>
        <v>-63.062491172463787</v>
      </c>
    </row>
    <row r="28" spans="1:5" ht="15" customHeight="1" x14ac:dyDescent="0.3">
      <c r="A28" s="17" t="s">
        <v>22</v>
      </c>
      <c r="B28" s="18">
        <f>[3]SCF!C24</f>
        <v>0</v>
      </c>
      <c r="C28" s="18">
        <v>200043.45</v>
      </c>
      <c r="D28" s="18">
        <f t="shared" si="1"/>
        <v>200043.45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31168909</v>
      </c>
      <c r="C29" s="15">
        <v>20126782.630000003</v>
      </c>
      <c r="D29" s="15">
        <f t="shared" si="1"/>
        <v>-11042126.369999997</v>
      </c>
      <c r="E29" s="16">
        <f t="shared" si="0"/>
        <v>-35.42673364024386</v>
      </c>
    </row>
    <row r="30" spans="1:5" ht="15" customHeight="1" x14ac:dyDescent="0.3">
      <c r="A30" s="17" t="s">
        <v>24</v>
      </c>
      <c r="B30" s="18">
        <f>[3]SCF!C26</f>
        <v>23383439</v>
      </c>
      <c r="C30" s="18">
        <v>14202156.860000001</v>
      </c>
      <c r="D30" s="18">
        <f t="shared" si="1"/>
        <v>-9181282.1399999987</v>
      </c>
      <c r="E30" s="19">
        <f t="shared" ref="E30:E32" si="4">IFERROR(+D30/B30*100,0)</f>
        <v>-39.264036996440083</v>
      </c>
    </row>
    <row r="31" spans="1:5" ht="15" customHeight="1" x14ac:dyDescent="0.3">
      <c r="A31" s="17" t="s">
        <v>25</v>
      </c>
      <c r="B31" s="18">
        <f>[3]SCF!C27</f>
        <v>46564</v>
      </c>
      <c r="C31" s="18">
        <v>13754.990000000002</v>
      </c>
      <c r="D31" s="18">
        <f t="shared" si="1"/>
        <v>-32809.009999999995</v>
      </c>
      <c r="E31" s="19">
        <f t="shared" si="4"/>
        <v>-70.460033502276417</v>
      </c>
    </row>
    <row r="32" spans="1:5" x14ac:dyDescent="0.3">
      <c r="A32" s="17" t="s">
        <v>26</v>
      </c>
      <c r="B32" s="18">
        <f>[3]SCF!C28</f>
        <v>7738906</v>
      </c>
      <c r="C32" s="18">
        <v>5910870.7799999993</v>
      </c>
      <c r="D32" s="18">
        <f t="shared" si="1"/>
        <v>-1828035.2200000007</v>
      </c>
      <c r="E32" s="19">
        <f t="shared" si="4"/>
        <v>-23.621364828568801</v>
      </c>
    </row>
    <row r="33" spans="1:5" x14ac:dyDescent="0.3">
      <c r="A33" s="14" t="s">
        <v>27</v>
      </c>
      <c r="B33" s="15">
        <f>[3]SCF!C29</f>
        <v>92000000</v>
      </c>
      <c r="C33" s="15">
        <v>6496939.9100000001</v>
      </c>
      <c r="D33" s="15">
        <f t="shared" si="1"/>
        <v>-85503060.090000004</v>
      </c>
      <c r="E33" s="16">
        <f t="shared" si="0"/>
        <v>-92.938108793478264</v>
      </c>
    </row>
    <row r="34" spans="1:5" ht="15" customHeight="1" x14ac:dyDescent="0.3">
      <c r="A34" s="17" t="s">
        <v>28</v>
      </c>
      <c r="B34" s="18">
        <f>[3]SCF!C30</f>
        <v>60000000</v>
      </c>
      <c r="C34" s="18">
        <v>0</v>
      </c>
      <c r="D34" s="18">
        <f t="shared" si="1"/>
        <v>-60000000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30000000</v>
      </c>
      <c r="C35" s="18">
        <v>0</v>
      </c>
      <c r="D35" s="18">
        <f t="shared" si="1"/>
        <v>-30000000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[3]SCF!C32</f>
        <v>2000000</v>
      </c>
      <c r="C36" s="18">
        <v>6496939.9100000001</v>
      </c>
      <c r="D36" s="18">
        <f t="shared" si="1"/>
        <v>4496939.91</v>
      </c>
      <c r="E36" s="19">
        <f t="shared" si="5"/>
        <v>224.84699549999999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65121761.199999996</v>
      </c>
      <c r="D40" s="18">
        <f t="shared" si="1"/>
        <v>65121761.199999996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0</v>
      </c>
      <c r="C41" s="18">
        <v>5121213.25</v>
      </c>
      <c r="D41" s="18">
        <f t="shared" si="1"/>
        <v>5121213.25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3158633585</v>
      </c>
      <c r="C42" s="27">
        <v>1218138583.9300003</v>
      </c>
      <c r="D42" s="27">
        <f t="shared" si="1"/>
        <v>-1940495001.0699997</v>
      </c>
      <c r="E42" s="28">
        <f t="shared" si="0"/>
        <v>-61.43463459279338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2519305557</v>
      </c>
      <c r="C45" s="18">
        <v>887432850.05000007</v>
      </c>
      <c r="D45" s="18">
        <f>C45-B45</f>
        <v>-1631872706.9499998</v>
      </c>
      <c r="E45" s="19">
        <f>IFERROR(+D45/B45*100,0)</f>
        <v>-64.774703585111808</v>
      </c>
    </row>
    <row r="46" spans="1:5" ht="15" customHeight="1" x14ac:dyDescent="0.3">
      <c r="A46" s="14" t="s">
        <v>39</v>
      </c>
      <c r="B46" s="15">
        <f>[3]SCF!C42</f>
        <v>125854996</v>
      </c>
      <c r="C46" s="15">
        <v>49582155.240000002</v>
      </c>
      <c r="D46" s="15">
        <f t="shared" ref="D46:D61" si="6">+B46-C46</f>
        <v>76272840.75999999</v>
      </c>
      <c r="E46" s="16">
        <f t="shared" ref="E46" si="7">+D46/B46*100</f>
        <v>60.603744931985048</v>
      </c>
    </row>
    <row r="47" spans="1:5" ht="15" customHeight="1" x14ac:dyDescent="0.3">
      <c r="A47" s="17" t="s">
        <v>40</v>
      </c>
      <c r="B47" s="18">
        <f>[3]SCF!C43</f>
        <v>47043816</v>
      </c>
      <c r="C47" s="18">
        <v>20224024.210000001</v>
      </c>
      <c r="D47" s="18">
        <f t="shared" si="6"/>
        <v>26819791.789999999</v>
      </c>
      <c r="E47" s="19">
        <f t="shared" ref="E47:E61" si="8">IFERROR(+D47/B47*100,0)</f>
        <v>57.010238688970297</v>
      </c>
    </row>
    <row r="48" spans="1:5" ht="15" customHeight="1" x14ac:dyDescent="0.3">
      <c r="A48" s="17" t="s">
        <v>41</v>
      </c>
      <c r="B48" s="18">
        <f>[3]SCF!C44</f>
        <v>6757938</v>
      </c>
      <c r="C48" s="18">
        <v>2645752.2399999998</v>
      </c>
      <c r="D48" s="18">
        <f t="shared" si="6"/>
        <v>4112185.7600000002</v>
      </c>
      <c r="E48" s="19">
        <f t="shared" si="8"/>
        <v>60.849711258079019</v>
      </c>
    </row>
    <row r="49" spans="1:5" ht="15" customHeight="1" x14ac:dyDescent="0.3">
      <c r="A49" s="17" t="s">
        <v>42</v>
      </c>
      <c r="B49" s="18">
        <f>[3]SCF!C45</f>
        <v>10120000</v>
      </c>
      <c r="C49" s="18">
        <v>4591775.9800000004</v>
      </c>
      <c r="D49" s="18">
        <f t="shared" si="6"/>
        <v>5528224.0199999996</v>
      </c>
      <c r="E49" s="19">
        <f t="shared" si="8"/>
        <v>54.626719565217385</v>
      </c>
    </row>
    <row r="50" spans="1:5" ht="15" customHeight="1" x14ac:dyDescent="0.3">
      <c r="A50" s="17" t="s">
        <v>43</v>
      </c>
      <c r="B50" s="18">
        <f>[3]SCF!C46</f>
        <v>3568944</v>
      </c>
      <c r="C50" s="18">
        <v>1284479.1000000001</v>
      </c>
      <c r="D50" s="18">
        <f t="shared" si="6"/>
        <v>2284464.9</v>
      </c>
      <c r="E50" s="19">
        <f t="shared" si="8"/>
        <v>64.00954736190873</v>
      </c>
    </row>
    <row r="51" spans="1:5" ht="15" customHeight="1" x14ac:dyDescent="0.3">
      <c r="A51" s="17" t="s">
        <v>44</v>
      </c>
      <c r="B51" s="18">
        <f>[3]SCF!C47</f>
        <v>5926724</v>
      </c>
      <c r="C51" s="18">
        <v>3827328.94</v>
      </c>
      <c r="D51" s="18">
        <f t="shared" si="6"/>
        <v>2099395.06</v>
      </c>
      <c r="E51" s="19">
        <f t="shared" si="8"/>
        <v>35.422521109469585</v>
      </c>
    </row>
    <row r="52" spans="1:5" x14ac:dyDescent="0.3">
      <c r="A52" s="17" t="s">
        <v>45</v>
      </c>
      <c r="B52" s="18">
        <f>[3]SCF!C48</f>
        <v>1303000</v>
      </c>
      <c r="C52" s="18">
        <v>1010237.93</v>
      </c>
      <c r="D52" s="18">
        <f t="shared" si="6"/>
        <v>292762.06999999995</v>
      </c>
      <c r="E52" s="19">
        <f t="shared" si="8"/>
        <v>22.468309286262468</v>
      </c>
    </row>
    <row r="53" spans="1:5" ht="15" customHeight="1" x14ac:dyDescent="0.3">
      <c r="A53" s="17" t="s">
        <v>46</v>
      </c>
      <c r="B53" s="18">
        <f>[3]SCF!C49</f>
        <v>13023440</v>
      </c>
      <c r="C53" s="18">
        <v>4133246.6</v>
      </c>
      <c r="D53" s="18">
        <f t="shared" si="6"/>
        <v>8890193.4000000004</v>
      </c>
      <c r="E53" s="19">
        <f t="shared" si="8"/>
        <v>68.263019601579927</v>
      </c>
    </row>
    <row r="54" spans="1:5" ht="15" customHeight="1" x14ac:dyDescent="0.3">
      <c r="A54" s="17" t="s">
        <v>47</v>
      </c>
      <c r="B54" s="18">
        <f>[3]SCF!C50</f>
        <v>16691900</v>
      </c>
      <c r="C54" s="18">
        <v>2824415.1500000004</v>
      </c>
      <c r="D54" s="18">
        <f t="shared" si="6"/>
        <v>13867484.85</v>
      </c>
      <c r="E54" s="19">
        <f t="shared" si="8"/>
        <v>83.079127301265871</v>
      </c>
    </row>
    <row r="55" spans="1:5" ht="15" customHeight="1" x14ac:dyDescent="0.3">
      <c r="A55" s="17" t="s">
        <v>48</v>
      </c>
      <c r="B55" s="18">
        <f>[3]SCF!C51</f>
        <v>319680</v>
      </c>
      <c r="C55" s="18">
        <v>122620</v>
      </c>
      <c r="D55" s="18">
        <f t="shared" si="6"/>
        <v>197060</v>
      </c>
      <c r="E55" s="19">
        <f t="shared" si="8"/>
        <v>61.642892892892895</v>
      </c>
    </row>
    <row r="56" spans="1:5" ht="15" customHeight="1" x14ac:dyDescent="0.3">
      <c r="A56" s="17" t="s">
        <v>49</v>
      </c>
      <c r="B56" s="18">
        <f>[3]SCF!C52</f>
        <v>645600</v>
      </c>
      <c r="C56" s="18">
        <v>865069</v>
      </c>
      <c r="D56" s="18">
        <f t="shared" si="6"/>
        <v>-219469</v>
      </c>
      <c r="E56" s="19">
        <f t="shared" si="8"/>
        <v>-33.994578686493185</v>
      </c>
    </row>
    <row r="57" spans="1:5" ht="15" customHeight="1" x14ac:dyDescent="0.3">
      <c r="A57" s="17" t="s">
        <v>50</v>
      </c>
      <c r="B57" s="18">
        <f>[3]SCF!C53</f>
        <v>12666000</v>
      </c>
      <c r="C57" s="18">
        <v>6662002.9299999997</v>
      </c>
      <c r="D57" s="18">
        <f t="shared" si="6"/>
        <v>6003997.0700000003</v>
      </c>
      <c r="E57" s="19">
        <f t="shared" si="8"/>
        <v>47.402471735354496</v>
      </c>
    </row>
    <row r="58" spans="1:5" ht="15" customHeight="1" x14ac:dyDescent="0.3">
      <c r="A58" s="17" t="s">
        <v>51</v>
      </c>
      <c r="B58" s="18">
        <f>[3]SCF!C54</f>
        <v>1529500</v>
      </c>
      <c r="C58" s="18">
        <v>131300</v>
      </c>
      <c r="D58" s="18">
        <f t="shared" si="6"/>
        <v>1398200</v>
      </c>
      <c r="E58" s="19">
        <f t="shared" si="8"/>
        <v>91.415495259888857</v>
      </c>
    </row>
    <row r="59" spans="1:5" ht="15" customHeight="1" x14ac:dyDescent="0.3">
      <c r="A59" s="17" t="s">
        <v>52</v>
      </c>
      <c r="B59" s="18">
        <f>[3]SCF!C55</f>
        <v>3410000</v>
      </c>
      <c r="C59" s="18">
        <v>667129.73999999987</v>
      </c>
      <c r="D59" s="18">
        <f t="shared" si="6"/>
        <v>2742870.2600000002</v>
      </c>
      <c r="E59" s="19">
        <f t="shared" si="8"/>
        <v>80.436078005865113</v>
      </c>
    </row>
    <row r="60" spans="1:5" ht="15" customHeight="1" x14ac:dyDescent="0.3">
      <c r="A60" s="17" t="s">
        <v>53</v>
      </c>
      <c r="B60" s="18">
        <f>[3]SCF!C56</f>
        <v>1540000</v>
      </c>
      <c r="C60" s="18">
        <v>68039.3</v>
      </c>
      <c r="D60" s="18">
        <f t="shared" si="6"/>
        <v>1471960.7</v>
      </c>
      <c r="E60" s="19">
        <f t="shared" si="8"/>
        <v>95.581863636363636</v>
      </c>
    </row>
    <row r="61" spans="1:5" ht="15" customHeight="1" x14ac:dyDescent="0.3">
      <c r="A61" s="17" t="s">
        <v>54</v>
      </c>
      <c r="B61" s="18">
        <f>[3]SCF!C57</f>
        <v>1308454</v>
      </c>
      <c r="C61" s="18">
        <v>524734.12</v>
      </c>
      <c r="D61" s="18">
        <f t="shared" si="6"/>
        <v>783719.88</v>
      </c>
      <c r="E61" s="19">
        <f t="shared" si="8"/>
        <v>59.896632208698207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21547549</v>
      </c>
      <c r="C63" s="18">
        <v>9047570</v>
      </c>
      <c r="D63" s="18">
        <f t="shared" ref="D63:D67" si="9">C63-B63</f>
        <v>-12499979</v>
      </c>
      <c r="E63" s="19">
        <f t="shared" ref="E63:E67" si="10">IFERROR(+D63/B63*100,0)</f>
        <v>-58.011140849476661</v>
      </c>
    </row>
    <row r="64" spans="1:5" x14ac:dyDescent="0.3">
      <c r="A64" s="24" t="s">
        <v>57</v>
      </c>
      <c r="B64" s="18">
        <f>[3]SCF!C61</f>
        <v>17001250</v>
      </c>
      <c r="C64" s="18">
        <v>10768849.560000001</v>
      </c>
      <c r="D64" s="18">
        <f t="shared" si="9"/>
        <v>-6232400.4399999995</v>
      </c>
      <c r="E64" s="19">
        <f t="shared" si="10"/>
        <v>-36.658483582089552</v>
      </c>
    </row>
    <row r="65" spans="1:5" ht="15" customHeight="1" x14ac:dyDescent="0.3">
      <c r="A65" s="24" t="s">
        <v>58</v>
      </c>
      <c r="B65" s="18">
        <f>[3]SCF!C62</f>
        <v>8274397</v>
      </c>
      <c r="C65" s="18">
        <v>3186550.96</v>
      </c>
      <c r="D65" s="18">
        <f t="shared" si="9"/>
        <v>-5087846.04</v>
      </c>
      <c r="E65" s="19">
        <f t="shared" si="10"/>
        <v>-61.489025000855044</v>
      </c>
    </row>
    <row r="66" spans="1:5" ht="15" customHeight="1" x14ac:dyDescent="0.3">
      <c r="A66" s="24" t="s">
        <v>59</v>
      </c>
      <c r="B66" s="18">
        <f>[3]SCF!C63</f>
        <v>148536054</v>
      </c>
      <c r="C66" s="18">
        <v>92835034.199999988</v>
      </c>
      <c r="D66" s="18">
        <f t="shared" si="9"/>
        <v>-55701019.800000012</v>
      </c>
      <c r="E66" s="19">
        <f t="shared" si="10"/>
        <v>-37.499999697043258</v>
      </c>
    </row>
    <row r="67" spans="1:5" ht="15" customHeight="1" x14ac:dyDescent="0.3">
      <c r="A67" s="24" t="s">
        <v>60</v>
      </c>
      <c r="B67" s="18">
        <f>[3]SCF!C64</f>
        <v>5000000</v>
      </c>
      <c r="C67" s="18">
        <v>5165888.79</v>
      </c>
      <c r="D67" s="18">
        <f t="shared" si="9"/>
        <v>165888.79000000004</v>
      </c>
      <c r="E67" s="19">
        <f t="shared" si="10"/>
        <v>3.3177758000000011</v>
      </c>
    </row>
    <row r="68" spans="1:5" ht="15" customHeight="1" x14ac:dyDescent="0.3">
      <c r="A68" s="30" t="s">
        <v>61</v>
      </c>
      <c r="B68" s="15">
        <f>+B63+B64+B65+B66+B67</f>
        <v>200359250</v>
      </c>
      <c r="C68" s="31">
        <v>121003893.51000001</v>
      </c>
      <c r="D68" s="31">
        <f t="shared" ref="D68" si="11">+C68-B68</f>
        <v>-79355356.489999995</v>
      </c>
      <c r="E68" s="32">
        <f t="shared" ref="E68" si="12">+D68/B68*100</f>
        <v>-39.606535006494582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38788499</v>
      </c>
      <c r="C70" s="15">
        <v>17106681.910000004</v>
      </c>
      <c r="D70" s="15">
        <f t="shared" ref="D70:D82" si="13">+C70-B70</f>
        <v>-21681817.089999996</v>
      </c>
      <c r="E70" s="16">
        <f t="shared" ref="E70:E82" si="14">+D70/B70*100</f>
        <v>-55.89754089221136</v>
      </c>
    </row>
    <row r="71" spans="1:5" ht="15" customHeight="1" x14ac:dyDescent="0.3">
      <c r="A71" s="17" t="s">
        <v>14</v>
      </c>
      <c r="B71" s="18">
        <f>[3]SCF!C68</f>
        <v>20330745.84</v>
      </c>
      <c r="C71" s="18">
        <v>13693693.17</v>
      </c>
      <c r="D71" s="18">
        <f t="shared" si="13"/>
        <v>-6637052.6699999999</v>
      </c>
      <c r="E71" s="19">
        <f t="shared" ref="E71:E81" si="15">IFERROR(+D71/B71*100,0)</f>
        <v>-32.645396889187609</v>
      </c>
    </row>
    <row r="72" spans="1:5" ht="15" customHeight="1" x14ac:dyDescent="0.3">
      <c r="A72" s="17" t="s">
        <v>15</v>
      </c>
      <c r="B72" s="18">
        <f>[3]SCF!C69</f>
        <v>308804.65000000002</v>
      </c>
      <c r="C72" s="18">
        <v>74554.48000000001</v>
      </c>
      <c r="D72" s="18">
        <f t="shared" si="13"/>
        <v>-234250.17</v>
      </c>
      <c r="E72" s="19">
        <f t="shared" si="15"/>
        <v>-75.857073395753588</v>
      </c>
    </row>
    <row r="73" spans="1:5" ht="15" customHeight="1" x14ac:dyDescent="0.3">
      <c r="A73" s="17" t="s">
        <v>16</v>
      </c>
      <c r="B73" s="18">
        <f>[3]SCF!C70</f>
        <v>455771.98</v>
      </c>
      <c r="C73" s="18">
        <v>459.73</v>
      </c>
      <c r="D73" s="18">
        <f t="shared" si="13"/>
        <v>-455312.25</v>
      </c>
      <c r="E73" s="19">
        <f t="shared" si="15"/>
        <v>-99.899131578909262</v>
      </c>
    </row>
    <row r="74" spans="1:5" ht="15" customHeight="1" x14ac:dyDescent="0.3">
      <c r="A74" s="17" t="s">
        <v>64</v>
      </c>
      <c r="B74" s="18">
        <f>[3]SCF!C71</f>
        <v>9979277.8300000001</v>
      </c>
      <c r="C74" s="18">
        <v>32319.21</v>
      </c>
      <c r="D74" s="18">
        <f t="shared" si="13"/>
        <v>-9946958.6199999992</v>
      </c>
      <c r="E74" s="19">
        <f t="shared" si="15"/>
        <v>-99.676136785140486</v>
      </c>
    </row>
    <row r="75" spans="1:5" ht="15" customHeight="1" x14ac:dyDescent="0.3">
      <c r="A75" s="17" t="s">
        <v>18</v>
      </c>
      <c r="B75" s="18">
        <f>[3]SCF!C72</f>
        <v>7713898.7000000002</v>
      </c>
      <c r="C75" s="18">
        <v>3305655.3200000003</v>
      </c>
      <c r="D75" s="18">
        <f t="shared" si="13"/>
        <v>-4408243.38</v>
      </c>
      <c r="E75" s="19">
        <f t="shared" si="15"/>
        <v>-57.146762635086191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17113597</v>
      </c>
      <c r="C77" s="18">
        <v>594833.61999999988</v>
      </c>
      <c r="D77" s="18">
        <f t="shared" ref="D77:D81" si="16">C77-B77</f>
        <v>-16518763.380000001</v>
      </c>
      <c r="E77" s="19">
        <f t="shared" si="15"/>
        <v>-96.524204584226226</v>
      </c>
    </row>
    <row r="78" spans="1:5" x14ac:dyDescent="0.3">
      <c r="A78" s="24" t="s">
        <v>66</v>
      </c>
      <c r="B78" s="18">
        <f>[3]SCF!C75</f>
        <v>203803448</v>
      </c>
      <c r="C78" s="18">
        <v>82363903.299999997</v>
      </c>
      <c r="D78" s="18">
        <f t="shared" si="16"/>
        <v>-121439544.7</v>
      </c>
      <c r="E78" s="19">
        <f t="shared" si="15"/>
        <v>-59.586599683043637</v>
      </c>
    </row>
    <row r="79" spans="1:5" ht="15" customHeight="1" x14ac:dyDescent="0.3">
      <c r="A79" s="24" t="s">
        <v>67</v>
      </c>
      <c r="B79" s="18">
        <f>[3]SCF!C76</f>
        <v>2002000</v>
      </c>
      <c r="C79" s="18">
        <v>416069.08</v>
      </c>
      <c r="D79" s="18">
        <f t="shared" si="16"/>
        <v>-1585930.92</v>
      </c>
      <c r="E79" s="19">
        <f t="shared" si="15"/>
        <v>-79.217328671328673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34933476.579999998</v>
      </c>
      <c r="D81" s="18">
        <f t="shared" si="16"/>
        <v>34933476.579999998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261707544</v>
      </c>
      <c r="C82" s="31">
        <v>135414964.49000001</v>
      </c>
      <c r="D82" s="31">
        <f t="shared" si="13"/>
        <v>-126292579.50999999</v>
      </c>
      <c r="E82" s="32">
        <f t="shared" si="14"/>
        <v>-48.257141379921393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62117434</v>
      </c>
      <c r="C85" s="18">
        <v>931268.11</v>
      </c>
      <c r="D85" s="18">
        <f t="shared" si="17"/>
        <v>-61186165.890000001</v>
      </c>
      <c r="E85" s="19">
        <f t="shared" si="18"/>
        <v>-98.50079430196682</v>
      </c>
    </row>
    <row r="86" spans="1:5" ht="15" customHeight="1" x14ac:dyDescent="0.3">
      <c r="A86" s="24" t="s">
        <v>74</v>
      </c>
      <c r="B86" s="18">
        <f>[3]SCF!C83</f>
        <v>0</v>
      </c>
      <c r="C86" s="18">
        <v>0</v>
      </c>
      <c r="D86" s="18">
        <f t="shared" si="17"/>
        <v>0</v>
      </c>
      <c r="E86" s="19">
        <f t="shared" si="18"/>
        <v>0</v>
      </c>
    </row>
    <row r="87" spans="1:5" ht="15" customHeight="1" x14ac:dyDescent="0.3">
      <c r="A87" s="30" t="s">
        <v>75</v>
      </c>
      <c r="B87" s="33">
        <f>+B84+B85+B86</f>
        <v>62117434</v>
      </c>
      <c r="C87" s="31">
        <v>931268.11</v>
      </c>
      <c r="D87" s="31">
        <f t="shared" si="17"/>
        <v>-61186165.890000001</v>
      </c>
      <c r="E87" s="32">
        <f>+D87/B87*100</f>
        <v>-98.50079430196682</v>
      </c>
    </row>
    <row r="88" spans="1:5" ht="18" customHeight="1" x14ac:dyDescent="0.3">
      <c r="A88" s="25" t="s">
        <v>76</v>
      </c>
      <c r="B88" s="27">
        <f>+B45+B46+B68+B82+B87</f>
        <v>3169344781</v>
      </c>
      <c r="C88" s="27">
        <v>1194365131.3999999</v>
      </c>
      <c r="D88" s="27">
        <f t="shared" si="17"/>
        <v>-1974979649.6000001</v>
      </c>
      <c r="E88" s="28">
        <f>+D88/B88*100</f>
        <v>-62.315077281584031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20000000</v>
      </c>
      <c r="C91" s="18">
        <v>19776026.289999999</v>
      </c>
      <c r="D91" s="18">
        <f t="shared" ref="D91:D98" si="19">+C91-B91</f>
        <v>-223973.71000000089</v>
      </c>
      <c r="E91" s="19">
        <f>IFERROR(+D91/B91*100,0)</f>
        <v>-1.1198685500000045</v>
      </c>
    </row>
    <row r="92" spans="1:5" ht="15" customHeight="1" x14ac:dyDescent="0.3">
      <c r="A92" s="24" t="s">
        <v>79</v>
      </c>
      <c r="B92" s="18">
        <f>[3]SCF!C89</f>
        <v>0</v>
      </c>
      <c r="C92" s="18">
        <v>991000</v>
      </c>
      <c r="D92" s="18">
        <f t="shared" si="19"/>
        <v>991000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3266802</v>
      </c>
      <c r="C93" s="18">
        <v>1187804.5799999998</v>
      </c>
      <c r="D93" s="18">
        <f t="shared" si="19"/>
        <v>-2078997.4200000002</v>
      </c>
      <c r="E93" s="19">
        <f t="shared" si="20"/>
        <v>-63.640141643111527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5121213.09</v>
      </c>
      <c r="D97" s="18">
        <f t="shared" si="19"/>
        <v>5121213.09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23266802</v>
      </c>
      <c r="C98" s="31">
        <v>27076043.959999997</v>
      </c>
      <c r="D98" s="31">
        <f t="shared" si="19"/>
        <v>3809241.9599999972</v>
      </c>
      <c r="E98" s="32">
        <f t="shared" ref="E98" si="21">+D98/B98*100</f>
        <v>16.37200488489994</v>
      </c>
    </row>
    <row r="99" spans="1:5" ht="15" customHeight="1" x14ac:dyDescent="0.3">
      <c r="A99" s="34" t="s">
        <v>86</v>
      </c>
      <c r="B99" s="35">
        <f>+B42-B88-B98</f>
        <v>-33977998</v>
      </c>
      <c r="C99" s="36">
        <v>-3302591.4299995489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43049713</v>
      </c>
      <c r="C100" s="18">
        <v>24320842.629999999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9071715</v>
      </c>
      <c r="C101" s="36">
        <v>21018251.20000045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4"/>
      <c r="D2" s="4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ZANECO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ZANECO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3723157588</v>
      </c>
      <c r="C16" s="15">
        <v>2059199745.05</v>
      </c>
      <c r="D16" s="15">
        <f>+C16-B16</f>
        <v>-1663957842.95</v>
      </c>
      <c r="E16" s="16">
        <f t="shared" ref="E16:E42" si="0">+D16/B16*100</f>
        <v>-44.692114250362479</v>
      </c>
    </row>
    <row r="17" spans="1:5" ht="15" customHeight="1" x14ac:dyDescent="0.3">
      <c r="A17" s="17" t="s">
        <v>11</v>
      </c>
      <c r="B17" s="18">
        <f>[4]SCF!C13</f>
        <v>3189533464</v>
      </c>
      <c r="C17" s="18">
        <v>1767897408.3399999</v>
      </c>
      <c r="D17" s="18">
        <f t="shared" ref="D17:D42" si="1">+C17-B17</f>
        <v>-1421636055.6600001</v>
      </c>
      <c r="E17" s="19">
        <f t="shared" ref="E17:E18" si="2">IFERROR(+D17/B17*100,0)</f>
        <v>-44.571912215560317</v>
      </c>
    </row>
    <row r="18" spans="1:5" ht="15" customHeight="1" x14ac:dyDescent="0.3">
      <c r="A18" s="17" t="s">
        <v>12</v>
      </c>
      <c r="B18" s="18">
        <f>[4]SCF!C14</f>
        <v>134178178</v>
      </c>
      <c r="C18" s="18">
        <v>68168449.659999996</v>
      </c>
      <c r="D18" s="18">
        <f t="shared" si="1"/>
        <v>-66009728.340000004</v>
      </c>
      <c r="E18" s="19">
        <f t="shared" si="2"/>
        <v>-49.195576601137034</v>
      </c>
    </row>
    <row r="19" spans="1:5" ht="15" customHeight="1" x14ac:dyDescent="0.3">
      <c r="A19" s="20" t="s">
        <v>13</v>
      </c>
      <c r="B19" s="15">
        <f>[4]SCF!C15</f>
        <v>56324676</v>
      </c>
      <c r="C19" s="21">
        <v>30598996.920000002</v>
      </c>
      <c r="D19" s="21">
        <f t="shared" si="1"/>
        <v>-25725679.079999998</v>
      </c>
      <c r="E19" s="22">
        <f t="shared" si="0"/>
        <v>-45.673905128189283</v>
      </c>
    </row>
    <row r="20" spans="1:5" ht="15" customHeight="1" x14ac:dyDescent="0.3">
      <c r="A20" s="23" t="s">
        <v>14</v>
      </c>
      <c r="B20" s="18">
        <f>[4]SCF!C16</f>
        <v>0</v>
      </c>
      <c r="C20" s="18">
        <v>24922939.670000002</v>
      </c>
      <c r="D20" s="18">
        <f t="shared" si="1"/>
        <v>24922939.670000002</v>
      </c>
      <c r="E20" s="19">
        <f t="shared" ref="E20:E28" si="3">IFERROR(+D20/B20*100,0)</f>
        <v>0</v>
      </c>
    </row>
    <row r="21" spans="1:5" ht="15" customHeight="1" x14ac:dyDescent="0.3">
      <c r="A21" s="23" t="s">
        <v>15</v>
      </c>
      <c r="B21" s="18">
        <f>[4]SCF!C17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[4]SCF!C18</f>
        <v>0</v>
      </c>
      <c r="C22" s="18">
        <v>162.52000000000001</v>
      </c>
      <c r="D22" s="18">
        <f t="shared" si="1"/>
        <v>162.52000000000001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4864.41</v>
      </c>
      <c r="D23" s="18">
        <f t="shared" si="1"/>
        <v>4864.41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0</v>
      </c>
      <c r="C24" s="18">
        <v>5671030.3199999994</v>
      </c>
      <c r="D24" s="18">
        <f t="shared" si="1"/>
        <v>5671030.3199999994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[4]SCF!C21</f>
        <v>56324676</v>
      </c>
      <c r="C25" s="18">
        <v>0</v>
      </c>
      <c r="D25" s="18">
        <f t="shared" si="1"/>
        <v>-56324676</v>
      </c>
      <c r="E25" s="19">
        <f t="shared" si="3"/>
        <v>-100</v>
      </c>
    </row>
    <row r="26" spans="1:5" ht="15" customHeight="1" x14ac:dyDescent="0.3">
      <c r="A26" s="17" t="s">
        <v>20</v>
      </c>
      <c r="B26" s="18">
        <f>[4]SCF!C22</f>
        <v>27836680</v>
      </c>
      <c r="C26" s="18">
        <v>184916.55999999997</v>
      </c>
      <c r="D26" s="18">
        <f t="shared" si="1"/>
        <v>-27651763.440000001</v>
      </c>
      <c r="E26" s="19">
        <f t="shared" si="3"/>
        <v>-99.335708999780152</v>
      </c>
    </row>
    <row r="27" spans="1:5" ht="15" customHeight="1" x14ac:dyDescent="0.3">
      <c r="A27" s="17" t="s">
        <v>21</v>
      </c>
      <c r="B27" s="18">
        <f>[4]SCF!C23</f>
        <v>306029262</v>
      </c>
      <c r="C27" s="18">
        <v>192349973.56999996</v>
      </c>
      <c r="D27" s="18">
        <f t="shared" si="1"/>
        <v>-113679288.43000004</v>
      </c>
      <c r="E27" s="19">
        <f t="shared" si="3"/>
        <v>-37.146542029042976</v>
      </c>
    </row>
    <row r="28" spans="1:5" ht="15" customHeight="1" x14ac:dyDescent="0.3">
      <c r="A28" s="17" t="s">
        <v>22</v>
      </c>
      <c r="B28" s="18">
        <f>[4]SCF!C24</f>
        <v>9255328</v>
      </c>
      <c r="C28" s="18">
        <v>0</v>
      </c>
      <c r="D28" s="18">
        <f t="shared" si="1"/>
        <v>-9255328</v>
      </c>
      <c r="E28" s="19">
        <f t="shared" si="3"/>
        <v>-100</v>
      </c>
    </row>
    <row r="29" spans="1:5" ht="15" customHeight="1" x14ac:dyDescent="0.3">
      <c r="A29" s="14" t="s">
        <v>23</v>
      </c>
      <c r="B29" s="15">
        <f>[4]SCF!C25</f>
        <v>28927153</v>
      </c>
      <c r="C29" s="15">
        <v>18492737.689999998</v>
      </c>
      <c r="D29" s="15">
        <f t="shared" si="1"/>
        <v>-10434415.310000002</v>
      </c>
      <c r="E29" s="16">
        <f t="shared" si="0"/>
        <v>-36.071352441769854</v>
      </c>
    </row>
    <row r="30" spans="1:5" ht="15" customHeight="1" x14ac:dyDescent="0.3">
      <c r="A30" s="17" t="s">
        <v>24</v>
      </c>
      <c r="B30" s="18">
        <f>[4]SCF!C26</f>
        <v>13928827</v>
      </c>
      <c r="C30" s="18">
        <v>9681444.5299999993</v>
      </c>
      <c r="D30" s="18">
        <f t="shared" si="1"/>
        <v>-4247382.4700000007</v>
      </c>
      <c r="E30" s="19">
        <f t="shared" ref="E30:E32" si="4">IFERROR(+D30/B30*100,0)</f>
        <v>-30.493468473691294</v>
      </c>
    </row>
    <row r="31" spans="1:5" ht="15" customHeight="1" x14ac:dyDescent="0.3">
      <c r="A31" s="17" t="s">
        <v>25</v>
      </c>
      <c r="B31" s="18">
        <f>[4]SCF!C27</f>
        <v>102721</v>
      </c>
      <c r="C31" s="18">
        <v>125725.24</v>
      </c>
      <c r="D31" s="18">
        <f t="shared" si="1"/>
        <v>23004.240000000005</v>
      </c>
      <c r="E31" s="19">
        <f t="shared" si="4"/>
        <v>22.39487543929674</v>
      </c>
    </row>
    <row r="32" spans="1:5" x14ac:dyDescent="0.3">
      <c r="A32" s="17" t="s">
        <v>26</v>
      </c>
      <c r="B32" s="18">
        <f>[4]SCF!C28</f>
        <v>14895605</v>
      </c>
      <c r="C32" s="18">
        <v>8685567.9199999999</v>
      </c>
      <c r="D32" s="18">
        <f t="shared" si="1"/>
        <v>-6210037.0800000001</v>
      </c>
      <c r="E32" s="19">
        <f t="shared" si="4"/>
        <v>-41.690398476597629</v>
      </c>
    </row>
    <row r="33" spans="1:5" x14ac:dyDescent="0.3">
      <c r="A33" s="14" t="s">
        <v>27</v>
      </c>
      <c r="B33" s="15">
        <f>[4]SCF!C29</f>
        <v>1542085597</v>
      </c>
      <c r="C33" s="15">
        <v>650000000</v>
      </c>
      <c r="D33" s="15">
        <f t="shared" si="1"/>
        <v>-892085597</v>
      </c>
      <c r="E33" s="16">
        <f t="shared" si="0"/>
        <v>-57.849291812042004</v>
      </c>
    </row>
    <row r="34" spans="1:5" ht="15" customHeight="1" x14ac:dyDescent="0.3">
      <c r="A34" s="17" t="s">
        <v>28</v>
      </c>
      <c r="B34" s="18">
        <f>[4]SCF!C30</f>
        <v>813572135</v>
      </c>
      <c r="C34" s="18">
        <v>0</v>
      </c>
      <c r="D34" s="18">
        <f t="shared" si="1"/>
        <v>-813572135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[4]SCF!C31</f>
        <v>500000000</v>
      </c>
      <c r="C35" s="18">
        <v>650000000</v>
      </c>
      <c r="D35" s="18">
        <f t="shared" si="1"/>
        <v>150000000</v>
      </c>
      <c r="E35" s="19">
        <f t="shared" si="5"/>
        <v>30</v>
      </c>
    </row>
    <row r="36" spans="1:5" ht="20.399999999999999" customHeight="1" x14ac:dyDescent="0.3">
      <c r="A36" s="17" t="s">
        <v>30</v>
      </c>
      <c r="B36" s="18">
        <f>[4]SCF!C32</f>
        <v>228513462</v>
      </c>
      <c r="C36" s="18">
        <v>0</v>
      </c>
      <c r="D36" s="18">
        <f t="shared" si="1"/>
        <v>-228513462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5294170338</v>
      </c>
      <c r="C42" s="27">
        <v>2727692482.7399998</v>
      </c>
      <c r="D42" s="27">
        <f t="shared" si="1"/>
        <v>-2566477855.2600002</v>
      </c>
      <c r="E42" s="28">
        <f t="shared" si="0"/>
        <v>-48.477432560841045</v>
      </c>
    </row>
    <row r="43" spans="1:5" ht="18" customHeight="1" x14ac:dyDescent="0.3">
      <c r="A43" s="44" t="s">
        <v>9</v>
      </c>
      <c r="B43" s="44"/>
      <c r="C43" s="44"/>
      <c r="D43" s="44"/>
      <c r="E43" s="44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2825564239</v>
      </c>
      <c r="C45" s="18">
        <v>1422023115.97</v>
      </c>
      <c r="D45" s="18">
        <f>C45-B45</f>
        <v>-1403541123.03</v>
      </c>
      <c r="E45" s="19">
        <f>IFERROR(+D45/B45*100,0)</f>
        <v>-49.672950402526666</v>
      </c>
    </row>
    <row r="46" spans="1:5" ht="15" customHeight="1" x14ac:dyDescent="0.3">
      <c r="A46" s="14" t="s">
        <v>39</v>
      </c>
      <c r="B46" s="15">
        <f>[4]SCF!C42</f>
        <v>337382801</v>
      </c>
      <c r="C46" s="15">
        <v>140672611.94000003</v>
      </c>
      <c r="D46" s="15">
        <f t="shared" ref="D46:D61" si="6">+B46-C46</f>
        <v>196710189.05999997</v>
      </c>
      <c r="E46" s="16">
        <f t="shared" ref="E46" si="7">+D46/B46*100</f>
        <v>58.304747152774979</v>
      </c>
    </row>
    <row r="47" spans="1:5" ht="15" customHeight="1" x14ac:dyDescent="0.3">
      <c r="A47" s="17" t="s">
        <v>40</v>
      </c>
      <c r="B47" s="18">
        <f>[4]SCF!C43</f>
        <v>139812050</v>
      </c>
      <c r="C47" s="18">
        <v>58912198.600000001</v>
      </c>
      <c r="D47" s="18">
        <f t="shared" si="6"/>
        <v>80899851.400000006</v>
      </c>
      <c r="E47" s="19">
        <f t="shared" ref="E47:E61" si="8">IFERROR(+D47/B47*100,0)</f>
        <v>57.863289609157441</v>
      </c>
    </row>
    <row r="48" spans="1:5" ht="15" customHeight="1" x14ac:dyDescent="0.3">
      <c r="A48" s="17" t="s">
        <v>41</v>
      </c>
      <c r="B48" s="18">
        <f>[4]SCF!C44</f>
        <v>10322624</v>
      </c>
      <c r="C48" s="18">
        <v>8366764.4100000001</v>
      </c>
      <c r="D48" s="18">
        <f t="shared" si="6"/>
        <v>1955859.5899999999</v>
      </c>
      <c r="E48" s="19">
        <f t="shared" si="8"/>
        <v>18.947310199422159</v>
      </c>
    </row>
    <row r="49" spans="1:5" ht="15" customHeight="1" x14ac:dyDescent="0.3">
      <c r="A49" s="17" t="s">
        <v>42</v>
      </c>
      <c r="B49" s="18">
        <f>[4]SCF!C45</f>
        <v>45289309</v>
      </c>
      <c r="C49" s="18">
        <v>23666129.320000004</v>
      </c>
      <c r="D49" s="18">
        <f t="shared" si="6"/>
        <v>21623179.679999996</v>
      </c>
      <c r="E49" s="19">
        <f t="shared" si="8"/>
        <v>47.744556402925014</v>
      </c>
    </row>
    <row r="50" spans="1:5" ht="15" customHeight="1" x14ac:dyDescent="0.3">
      <c r="A50" s="17" t="s">
        <v>43</v>
      </c>
      <c r="B50" s="18">
        <f>[4]SCF!C46</f>
        <v>13516186</v>
      </c>
      <c r="C50" s="18">
        <v>6777241.9199999999</v>
      </c>
      <c r="D50" s="18">
        <f t="shared" si="6"/>
        <v>6738944.0800000001</v>
      </c>
      <c r="E50" s="19">
        <f t="shared" si="8"/>
        <v>49.858326010014956</v>
      </c>
    </row>
    <row r="51" spans="1:5" ht="15" customHeight="1" x14ac:dyDescent="0.3">
      <c r="A51" s="17" t="s">
        <v>44</v>
      </c>
      <c r="B51" s="18">
        <f>[4]SCF!C47</f>
        <v>4554388</v>
      </c>
      <c r="C51" s="18">
        <v>1389091.34</v>
      </c>
      <c r="D51" s="18">
        <f t="shared" si="6"/>
        <v>3165296.66</v>
      </c>
      <c r="E51" s="19">
        <f t="shared" si="8"/>
        <v>69.499934129459334</v>
      </c>
    </row>
    <row r="52" spans="1:5" x14ac:dyDescent="0.3">
      <c r="A52" s="17" t="s">
        <v>45</v>
      </c>
      <c r="B52" s="18">
        <f>[4]SCF!C48</f>
        <v>6277740</v>
      </c>
      <c r="C52" s="18">
        <v>3125607.7500000005</v>
      </c>
      <c r="D52" s="18">
        <f t="shared" si="6"/>
        <v>3152132.2499999995</v>
      </c>
      <c r="E52" s="19">
        <f t="shared" si="8"/>
        <v>50.211258350935204</v>
      </c>
    </row>
    <row r="53" spans="1:5" ht="15" customHeight="1" x14ac:dyDescent="0.3">
      <c r="A53" s="17" t="s">
        <v>46</v>
      </c>
      <c r="B53" s="18">
        <f>[4]SCF!C49</f>
        <v>15920946</v>
      </c>
      <c r="C53" s="18">
        <v>8647253.3099999987</v>
      </c>
      <c r="D53" s="18">
        <f t="shared" si="6"/>
        <v>7273692.6900000013</v>
      </c>
      <c r="E53" s="19">
        <f t="shared" si="8"/>
        <v>45.686309657730142</v>
      </c>
    </row>
    <row r="54" spans="1:5" ht="15" customHeight="1" x14ac:dyDescent="0.3">
      <c r="A54" s="17" t="s">
        <v>47</v>
      </c>
      <c r="B54" s="18">
        <f>[4]SCF!C50</f>
        <v>16060499</v>
      </c>
      <c r="C54" s="18">
        <v>3150996.7800000003</v>
      </c>
      <c r="D54" s="18">
        <f t="shared" si="6"/>
        <v>12909502.219999999</v>
      </c>
      <c r="E54" s="19">
        <f t="shared" si="8"/>
        <v>80.380455302167135</v>
      </c>
    </row>
    <row r="55" spans="1:5" ht="15" customHeight="1" x14ac:dyDescent="0.3">
      <c r="A55" s="17" t="s">
        <v>48</v>
      </c>
      <c r="B55" s="18">
        <f>[4]SCF!C51</f>
        <v>3230880</v>
      </c>
      <c r="C55" s="18">
        <v>1151321</v>
      </c>
      <c r="D55" s="18">
        <f t="shared" si="6"/>
        <v>2079559</v>
      </c>
      <c r="E55" s="19">
        <f t="shared" si="8"/>
        <v>64.365095577675433</v>
      </c>
    </row>
    <row r="56" spans="1:5" ht="15" customHeight="1" x14ac:dyDescent="0.3">
      <c r="A56" s="17" t="s">
        <v>49</v>
      </c>
      <c r="B56" s="18">
        <f>[4]SCF!C52</f>
        <v>2307600</v>
      </c>
      <c r="C56" s="18">
        <v>855420</v>
      </c>
      <c r="D56" s="18">
        <f t="shared" si="6"/>
        <v>1452180</v>
      </c>
      <c r="E56" s="19">
        <f t="shared" si="8"/>
        <v>62.9303172126885</v>
      </c>
    </row>
    <row r="57" spans="1:5" ht="15" customHeight="1" x14ac:dyDescent="0.3">
      <c r="A57" s="17" t="s">
        <v>50</v>
      </c>
      <c r="B57" s="18">
        <f>[4]SCF!C53</f>
        <v>40202818</v>
      </c>
      <c r="C57" s="18">
        <v>13735426.85</v>
      </c>
      <c r="D57" s="18">
        <f t="shared" si="6"/>
        <v>26467391.149999999</v>
      </c>
      <c r="E57" s="19">
        <f t="shared" si="8"/>
        <v>65.834666490294282</v>
      </c>
    </row>
    <row r="58" spans="1:5" ht="15" customHeight="1" x14ac:dyDescent="0.3">
      <c r="A58" s="17" t="s">
        <v>51</v>
      </c>
      <c r="B58" s="18">
        <f>[4]SCF!C54</f>
        <v>8504777</v>
      </c>
      <c r="C58" s="18">
        <v>2545986.4</v>
      </c>
      <c r="D58" s="18">
        <f t="shared" si="6"/>
        <v>5958790.5999999996</v>
      </c>
      <c r="E58" s="19">
        <f t="shared" si="8"/>
        <v>70.064042831458124</v>
      </c>
    </row>
    <row r="59" spans="1:5" ht="15" customHeight="1" x14ac:dyDescent="0.3">
      <c r="A59" s="17" t="s">
        <v>52</v>
      </c>
      <c r="B59" s="18">
        <f>[4]SCF!C55</f>
        <v>20097362</v>
      </c>
      <c r="C59" s="18">
        <v>2751754.23</v>
      </c>
      <c r="D59" s="18">
        <f t="shared" si="6"/>
        <v>17345607.77</v>
      </c>
      <c r="E59" s="19">
        <f t="shared" si="8"/>
        <v>86.307883442613004</v>
      </c>
    </row>
    <row r="60" spans="1:5" ht="15" customHeight="1" x14ac:dyDescent="0.3">
      <c r="A60" s="17" t="s">
        <v>53</v>
      </c>
      <c r="B60" s="18">
        <f>[4]SCF!C56</f>
        <v>5470322</v>
      </c>
      <c r="C60" s="18">
        <v>2805751.1799999997</v>
      </c>
      <c r="D60" s="18">
        <f t="shared" si="6"/>
        <v>2664570.8200000003</v>
      </c>
      <c r="E60" s="19">
        <f t="shared" si="8"/>
        <v>48.709579070482512</v>
      </c>
    </row>
    <row r="61" spans="1:5" ht="15" customHeight="1" x14ac:dyDescent="0.3">
      <c r="A61" s="17" t="s">
        <v>54</v>
      </c>
      <c r="B61" s="18">
        <f>[4]SCF!C57</f>
        <v>5815300</v>
      </c>
      <c r="C61" s="18">
        <v>2791668.8499999996</v>
      </c>
      <c r="D61" s="18">
        <f t="shared" si="6"/>
        <v>3023631.1500000004</v>
      </c>
      <c r="E61" s="19">
        <f t="shared" si="8"/>
        <v>51.994413873746851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169149154</v>
      </c>
      <c r="C63" s="18">
        <v>25442609.859999999</v>
      </c>
      <c r="D63" s="18">
        <f t="shared" ref="D63:D67" si="9">C63-B63</f>
        <v>-143706544.13999999</v>
      </c>
      <c r="E63" s="19">
        <f t="shared" ref="E63:E67" si="10">IFERROR(+D63/B63*100,0)</f>
        <v>-84.958476434354495</v>
      </c>
    </row>
    <row r="64" spans="1:5" x14ac:dyDescent="0.3">
      <c r="A64" s="24" t="s">
        <v>57</v>
      </c>
      <c r="B64" s="18">
        <f>[4]SCF!C61</f>
        <v>513889998</v>
      </c>
      <c r="C64" s="18">
        <v>666952570.20000005</v>
      </c>
      <c r="D64" s="18">
        <f t="shared" si="9"/>
        <v>153062572.20000005</v>
      </c>
      <c r="E64" s="19">
        <f t="shared" si="10"/>
        <v>29.785084900601639</v>
      </c>
    </row>
    <row r="65" spans="1:5" ht="15" customHeight="1" x14ac:dyDescent="0.3">
      <c r="A65" s="24" t="s">
        <v>58</v>
      </c>
      <c r="B65" s="18">
        <f>[4]SCF!C62</f>
        <v>13275984</v>
      </c>
      <c r="C65" s="18">
        <v>2946726</v>
      </c>
      <c r="D65" s="18">
        <f t="shared" si="9"/>
        <v>-10329258</v>
      </c>
      <c r="E65" s="19">
        <f t="shared" si="10"/>
        <v>-77.804085934421124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696315136</v>
      </c>
      <c r="C68" s="31">
        <v>695341906.06000006</v>
      </c>
      <c r="D68" s="31">
        <f t="shared" ref="D68" si="11">+C68-B68</f>
        <v>-973229.93999993801</v>
      </c>
      <c r="E68" s="32">
        <f t="shared" ref="E68" si="12">+D68/B68*100</f>
        <v>-0.1397686032779184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56324676</v>
      </c>
      <c r="C70" s="15">
        <v>34658658.420000002</v>
      </c>
      <c r="D70" s="15">
        <f t="shared" ref="D70:D82" si="13">+C70-B70</f>
        <v>-21666017.579999998</v>
      </c>
      <c r="E70" s="16">
        <f t="shared" ref="E70:E82" si="14">+D70/B70*100</f>
        <v>-38.466297755534356</v>
      </c>
    </row>
    <row r="71" spans="1:5" ht="15" customHeight="1" x14ac:dyDescent="0.3">
      <c r="A71" s="17" t="s">
        <v>14</v>
      </c>
      <c r="B71" s="18">
        <f>[4]SCF!C68</f>
        <v>0</v>
      </c>
      <c r="C71" s="18">
        <v>28177659.890000001</v>
      </c>
      <c r="D71" s="18">
        <f t="shared" si="13"/>
        <v>28177659.890000001</v>
      </c>
      <c r="E71" s="19">
        <f t="shared" ref="E71:E81" si="15">IFERROR(+D71/B71*100,0)</f>
        <v>0</v>
      </c>
    </row>
    <row r="72" spans="1:5" ht="15" customHeight="1" x14ac:dyDescent="0.3">
      <c r="A72" s="17" t="s">
        <v>15</v>
      </c>
      <c r="B72" s="18">
        <f>[4]SCF!C69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[4]SCF!C70</f>
        <v>0</v>
      </c>
      <c r="C73" s="18">
        <v>152.12</v>
      </c>
      <c r="D73" s="18">
        <f t="shared" si="13"/>
        <v>152.12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3949.91</v>
      </c>
      <c r="D74" s="18">
        <f t="shared" si="13"/>
        <v>3949.91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0</v>
      </c>
      <c r="C75" s="18">
        <v>6476896.5</v>
      </c>
      <c r="D75" s="18">
        <f t="shared" si="13"/>
        <v>6476896.5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[4]SCF!C73</f>
        <v>56324676</v>
      </c>
      <c r="C76" s="18">
        <v>0</v>
      </c>
      <c r="D76" s="18">
        <f t="shared" si="13"/>
        <v>-56324676</v>
      </c>
      <c r="E76" s="19">
        <f t="shared" si="15"/>
        <v>-100</v>
      </c>
    </row>
    <row r="77" spans="1:5" x14ac:dyDescent="0.3">
      <c r="A77" s="24" t="s">
        <v>65</v>
      </c>
      <c r="B77" s="18">
        <f>[4]SCF!C74</f>
        <v>27836680</v>
      </c>
      <c r="C77" s="18">
        <v>946259.65000000014</v>
      </c>
      <c r="D77" s="18">
        <f t="shared" ref="D77:D81" si="16">C77-B77</f>
        <v>-26890420.350000001</v>
      </c>
      <c r="E77" s="19">
        <f t="shared" si="15"/>
        <v>-96.600673463933205</v>
      </c>
    </row>
    <row r="78" spans="1:5" x14ac:dyDescent="0.3">
      <c r="A78" s="24" t="s">
        <v>66</v>
      </c>
      <c r="B78" s="18">
        <f>[4]SCF!C75</f>
        <v>306029262</v>
      </c>
      <c r="C78" s="18">
        <v>152523884.76999998</v>
      </c>
      <c r="D78" s="18">
        <f t="shared" si="16"/>
        <v>-153505377.23000002</v>
      </c>
      <c r="E78" s="19">
        <f t="shared" si="15"/>
        <v>-50.160359250220985</v>
      </c>
    </row>
    <row r="79" spans="1:5" ht="15" customHeight="1" x14ac:dyDescent="0.3">
      <c r="A79" s="24" t="s">
        <v>67</v>
      </c>
      <c r="B79" s="18">
        <f>[4]SCF!C76</f>
        <v>9255328</v>
      </c>
      <c r="C79" s="18">
        <v>0</v>
      </c>
      <c r="D79" s="18">
        <f t="shared" si="16"/>
        <v>-9255328</v>
      </c>
      <c r="E79" s="19">
        <f t="shared" si="15"/>
        <v>-100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399445946</v>
      </c>
      <c r="C82" s="31">
        <v>188128802.83999997</v>
      </c>
      <c r="D82" s="31">
        <f t="shared" si="13"/>
        <v>-211317143.16000003</v>
      </c>
      <c r="E82" s="32">
        <f t="shared" si="14"/>
        <v>-52.9025629815755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902424056</v>
      </c>
      <c r="C85" s="18">
        <v>99450235.620000005</v>
      </c>
      <c r="D85" s="18">
        <f t="shared" si="17"/>
        <v>-802973820.38</v>
      </c>
      <c r="E85" s="19">
        <f t="shared" si="18"/>
        <v>-88.979655965642834</v>
      </c>
    </row>
    <row r="86" spans="1:5" ht="15" customHeight="1" x14ac:dyDescent="0.3">
      <c r="A86" s="24" t="s">
        <v>74</v>
      </c>
      <c r="B86" s="18">
        <f>[4]SCF!C83</f>
        <v>152282734</v>
      </c>
      <c r="C86" s="18">
        <v>35244363.810000002</v>
      </c>
      <c r="D86" s="18">
        <f t="shared" si="17"/>
        <v>-117038370.19</v>
      </c>
      <c r="E86" s="19">
        <f t="shared" si="18"/>
        <v>-76.855968576188033</v>
      </c>
    </row>
    <row r="87" spans="1:5" ht="15" customHeight="1" x14ac:dyDescent="0.3">
      <c r="A87" s="30" t="s">
        <v>75</v>
      </c>
      <c r="B87" s="33">
        <f>+B84+B85+B86</f>
        <v>1054706790</v>
      </c>
      <c r="C87" s="31">
        <v>134694599.43000001</v>
      </c>
      <c r="D87" s="31">
        <f t="shared" si="17"/>
        <v>-920012190.56999993</v>
      </c>
      <c r="E87" s="32">
        <f>+D87/B87*100</f>
        <v>-87.229190073764471</v>
      </c>
    </row>
    <row r="88" spans="1:5" ht="18" customHeight="1" x14ac:dyDescent="0.3">
      <c r="A88" s="25" t="s">
        <v>76</v>
      </c>
      <c r="B88" s="27">
        <f>+B45+B46+B68+B82+B87</f>
        <v>5313414912</v>
      </c>
      <c r="C88" s="27">
        <v>2580861036.2400002</v>
      </c>
      <c r="D88" s="27">
        <f t="shared" si="17"/>
        <v>-2732553875.7599998</v>
      </c>
      <c r="E88" s="28">
        <f>+D88/B88*100</f>
        <v>-51.427451479249356</v>
      </c>
    </row>
    <row r="89" spans="1:5" x14ac:dyDescent="0.3">
      <c r="A89" s="44" t="s">
        <v>9</v>
      </c>
      <c r="B89" s="44"/>
      <c r="C89" s="44"/>
      <c r="D89" s="44"/>
      <c r="E89" s="44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65786621.159999996</v>
      </c>
      <c r="D91" s="18">
        <f t="shared" ref="D91:D98" si="19">+C91-B91</f>
        <v>65786621.159999996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29897453</v>
      </c>
      <c r="C93" s="18">
        <v>14948726.52</v>
      </c>
      <c r="D93" s="18">
        <f t="shared" si="19"/>
        <v>-14948726.48</v>
      </c>
      <c r="E93" s="19">
        <f t="shared" si="20"/>
        <v>-49.999999933104675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29897453</v>
      </c>
      <c r="C98" s="31">
        <v>80735347.679999992</v>
      </c>
      <c r="D98" s="31">
        <f t="shared" si="19"/>
        <v>50837894.679999992</v>
      </c>
      <c r="E98" s="32">
        <f t="shared" ref="E98" si="21">+D98/B98*100</f>
        <v>170.04088836597552</v>
      </c>
    </row>
    <row r="99" spans="1:5" ht="15" customHeight="1" x14ac:dyDescent="0.3">
      <c r="A99" s="34" t="s">
        <v>86</v>
      </c>
      <c r="B99" s="35">
        <f>+B42-B88-B98</f>
        <v>-49142027</v>
      </c>
      <c r="C99" s="36">
        <v>66096098.819999531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49498435</v>
      </c>
      <c r="C100" s="18">
        <v>114647746.34999999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356408</v>
      </c>
      <c r="C101" s="36">
        <v>180743845.16999954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ZAMCELCO</vt:lpstr>
      <vt:lpstr>ZAMSURECO 1</vt:lpstr>
      <vt:lpstr>ZAMSURECO 2</vt:lpstr>
      <vt:lpstr>ZANECO</vt:lpstr>
      <vt:lpstr>ZAMCELCO!Print_Titles</vt:lpstr>
      <vt:lpstr>'ZAMSURECO 1'!Print_Titles</vt:lpstr>
      <vt:lpstr>'ZAMSURECO 2'!Print_Titles</vt:lpstr>
      <vt:lpstr>ZANECO!Print_Titles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2024-03-07T08:09:57Z</dcterms:created>
  <dcterms:modified xsi:type="dcterms:W3CDTF">2024-03-07T08:11:30Z</dcterms:modified>
</cp:coreProperties>
</file>